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80" windowHeight="9000" activeTab="0"/>
  </bookViews>
  <sheets>
    <sheet name="法務本省" sheetId="1" r:id="rId1"/>
    <sheet name="法務総合研究所" sheetId="2" r:id="rId2"/>
    <sheet name="検察庁" sheetId="3" r:id="rId3"/>
    <sheet name="矯正官署" sheetId="4" r:id="rId4"/>
    <sheet name="更生保護官署" sheetId="5" r:id="rId5"/>
    <sheet name="法務局" sheetId="6" r:id="rId6"/>
    <sheet name="入国管理官署" sheetId="7" r:id="rId7"/>
    <sheet name="公安審査委員会" sheetId="8" r:id="rId8"/>
    <sheet name="公安調査庁" sheetId="9" r:id="rId9"/>
    <sheet name="登記特別会計" sheetId="10" r:id="rId10"/>
  </sheets>
  <definedNames>
    <definedName name="_xlnm.Print_Titles" localSheetId="0">'法務本省'!$5:$7</definedName>
  </definedNames>
  <calcPr fullCalcOnLoad="1"/>
</workbook>
</file>

<file path=xl/sharedStrings.xml><?xml version="1.0" encoding="utf-8"?>
<sst xmlns="http://schemas.openxmlformats.org/spreadsheetml/2006/main" count="466" uniqueCount="151">
  <si>
    <t>【法務省所管】</t>
  </si>
  <si>
    <t>（一般会計）</t>
  </si>
  <si>
    <t>４月</t>
  </si>
  <si>
    <t>５月</t>
  </si>
  <si>
    <t>６月</t>
  </si>
  <si>
    <t>第１・四半期</t>
  </si>
  <si>
    <t>第２・四半期</t>
  </si>
  <si>
    <t>第３・四半期</t>
  </si>
  <si>
    <t>第４・四半期</t>
  </si>
  <si>
    <t>合　計</t>
  </si>
  <si>
    <t>（登記特別会計）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</si>
  <si>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</si>
  <si>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</si>
  <si>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</si>
  <si>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</si>
  <si>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</si>
  <si>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</si>
  <si>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</si>
  <si>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</si>
  <si>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</si>
  <si>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（単位：円）</t>
  </si>
  <si>
    <t>組織・項目名</t>
  </si>
  <si>
    <t>支　　　出　　　済　　　額</t>
  </si>
  <si>
    <t>平　成　２２　年　度　法　務　本　省　予　算　支　出　状　況　調</t>
  </si>
  <si>
    <t>平　成　２２　年　度　法　務　総　合　研　究　所　予　算　支　出　状　況　調</t>
  </si>
  <si>
    <t>平　成　２２　年　度　検　察　庁　予　算　支　出　状　況　調</t>
  </si>
  <si>
    <t>平　成　２２　年　度　矯　正　官　署　予　算　支　出　状　況　調</t>
  </si>
  <si>
    <t>平　成　２２　年　度　更　生　保　護　官　署　予　算　支　出　状　況　調</t>
  </si>
  <si>
    <t>平　成　２２　年　度　法　務　局　予　算　支　出　状　況　調</t>
  </si>
  <si>
    <t>平　成　２２　年　度　地　方　入　国　管　理　官　署　予　算　支　出　状　況　調</t>
  </si>
  <si>
    <t>平　成　２２　年　度　公　安　審　査　委　員　会　予　算　支　出　状　況　調</t>
  </si>
  <si>
    <t>平　成　２２　年　度　公　安　調　査　庁　予　算　支　出　状　況　調</t>
  </si>
  <si>
    <t>平　成　２２　年　度　登　記　特　別　会　計　予　算　支　出　状　況　調</t>
  </si>
  <si>
    <t>歳出予算現額</t>
  </si>
  <si>
    <t>(組織)法務本省</t>
  </si>
  <si>
    <t>(項)法務本省共通費</t>
  </si>
  <si>
    <t>(目)職員旅費</t>
  </si>
  <si>
    <t>(目)研修旅費</t>
  </si>
  <si>
    <t>(目)赴任旅費</t>
  </si>
  <si>
    <t>(目)外国旅費</t>
  </si>
  <si>
    <t>(目)外国留学旅費</t>
  </si>
  <si>
    <t>(目)委員等旅費</t>
  </si>
  <si>
    <t>(目)参考人等旅費</t>
  </si>
  <si>
    <t>(目)庁費</t>
  </si>
  <si>
    <t>(目)情報処理業務庁費</t>
  </si>
  <si>
    <t>(目)国会図書館支部庁費</t>
  </si>
  <si>
    <t>(目)司法試験業務庁費</t>
  </si>
  <si>
    <t>(目)外国人招へい旅費</t>
  </si>
  <si>
    <t>(目)債権回収会社検査旅費</t>
  </si>
  <si>
    <t>(目)訟務旅費</t>
  </si>
  <si>
    <t>(目)訟務外国旅費</t>
  </si>
  <si>
    <t>(目)訟務庁費</t>
  </si>
  <si>
    <t>(目)出入国管理業務旅費</t>
  </si>
  <si>
    <t>(目)政府開発援助外国人招へい旅費</t>
  </si>
  <si>
    <t>(目)成果重視事業出入国管理業務・システム最適化実施庁費</t>
  </si>
  <si>
    <t>(目)出入国管理業務庁費</t>
  </si>
  <si>
    <t>(目)政府開発援助出入国管理業務庁費</t>
  </si>
  <si>
    <t>(目)施設施工旅費</t>
  </si>
  <si>
    <t>(目)施設施工庁費</t>
  </si>
  <si>
    <t>(項)基本法制整備費</t>
  </si>
  <si>
    <t>(項)司法制度改革推進費</t>
  </si>
  <si>
    <t>(項)日本司法支援センター運営費</t>
  </si>
  <si>
    <t>(項)検察企画調整費</t>
  </si>
  <si>
    <t>(項)矯正企画調整費</t>
  </si>
  <si>
    <t>(項)更生保護企画調整推進費</t>
  </si>
  <si>
    <t>(項)債権管理回収業審査監督費</t>
  </si>
  <si>
    <t>(項)人権擁護推進費</t>
  </si>
  <si>
    <t>(項)訟務費</t>
  </si>
  <si>
    <t>(項)出入国管理企画調整推進費</t>
  </si>
  <si>
    <t>(項)法務省施設費</t>
  </si>
  <si>
    <t>(項)法務行政情報化推進費</t>
  </si>
  <si>
    <t>(項)登記事務費登記特別会計へ繰入</t>
  </si>
  <si>
    <t>（注）各目は，各項の内数である。</t>
  </si>
  <si>
    <t>(組織)法務総合研究所</t>
  </si>
  <si>
    <t>(項)法務総合研究所共通費</t>
  </si>
  <si>
    <t>(項)法務調査研究費</t>
  </si>
  <si>
    <t>(項)国際協力推進費</t>
  </si>
  <si>
    <t>(目)職員旅費</t>
  </si>
  <si>
    <t>(目)試験研究旅費</t>
  </si>
  <si>
    <t>(目)政府開発援助職員旅費</t>
  </si>
  <si>
    <t>(目)政府開発援助外国旅費</t>
  </si>
  <si>
    <t>(目)政府開発援助研修生旅費</t>
  </si>
  <si>
    <t>(目)政府開発援助庁費</t>
  </si>
  <si>
    <t>(目)政府開発援助情報処理業務庁費</t>
  </si>
  <si>
    <t>(組織)検察庁</t>
  </si>
  <si>
    <t>(項)検察官署共通費</t>
  </si>
  <si>
    <t>(項)検察費</t>
  </si>
  <si>
    <t>(項)検察運営費</t>
  </si>
  <si>
    <t>(目)研修旅費</t>
  </si>
  <si>
    <t>(目)検察旅費</t>
  </si>
  <si>
    <t>(目)検察外国旅費</t>
  </si>
  <si>
    <t>(目)検察業務庁費</t>
  </si>
  <si>
    <t>(目)司法警察職員修習旅費</t>
  </si>
  <si>
    <t>(目)司法修習生旅費</t>
  </si>
  <si>
    <t>(注1）各目は，各項の内数である。</t>
  </si>
  <si>
    <t>(注2)検察費に含まれる選挙取締旅費及び選挙取締庁費については，事件捜査等に支障が生じるおそれがあるため，計上していない。</t>
  </si>
  <si>
    <t>(組織)矯正官署</t>
  </si>
  <si>
    <t>(項)矯正官署共通費</t>
  </si>
  <si>
    <t>(項)矯正管理業務費</t>
  </si>
  <si>
    <t>(項)矯正収容費</t>
  </si>
  <si>
    <t>(項)矯正施設民間開放推進費</t>
  </si>
  <si>
    <t>(組織)更生保護官署</t>
  </si>
  <si>
    <t>(項)更生保護官署共通費</t>
  </si>
  <si>
    <t>(目)委員旅費</t>
  </si>
  <si>
    <t>(目)更生保護業務旅費</t>
  </si>
  <si>
    <t>(目)研修生旅費</t>
  </si>
  <si>
    <t>(目)帰住援護旅費</t>
  </si>
  <si>
    <t>(目)更生保護業務庁費</t>
  </si>
  <si>
    <t>(項)更生保護活動費</t>
  </si>
  <si>
    <t>(目)外国旅費</t>
  </si>
  <si>
    <t>(目)矯正管理業務庁費</t>
  </si>
  <si>
    <t>(目)収容業務旅費</t>
  </si>
  <si>
    <t>(目)作業業務旅費</t>
  </si>
  <si>
    <t>(目)護送旅費</t>
  </si>
  <si>
    <t>(目)被収容者旅費</t>
  </si>
  <si>
    <t>(目)帰住旅費</t>
  </si>
  <si>
    <t>(目)矯正管理業務庁費</t>
  </si>
  <si>
    <t>(組織)法務局</t>
  </si>
  <si>
    <t>(項)法務局共通費</t>
  </si>
  <si>
    <t>(項)国籍等事務処理費</t>
  </si>
  <si>
    <t>(項)人権擁護活動費</t>
  </si>
  <si>
    <t>(目)民事業務旅費</t>
  </si>
  <si>
    <t>(目)民事業務庁費</t>
  </si>
  <si>
    <t>(目)人権擁護業務旅費</t>
  </si>
  <si>
    <t>(目)人権擁護業務庁費</t>
  </si>
  <si>
    <t>(組織)地方入国管理官署</t>
  </si>
  <si>
    <t>(項)地方入国管理官署共通費</t>
  </si>
  <si>
    <t>(項)出入国管理業務費</t>
  </si>
  <si>
    <t>(目)証人等旅費</t>
  </si>
  <si>
    <t>(目)被収容者旅費</t>
  </si>
  <si>
    <t>(目)成果重視事業出入国管理業務・システム最適化実施庁費</t>
  </si>
  <si>
    <t>(組織)公安審査委員会</t>
  </si>
  <si>
    <t>(項)公安審査委員会</t>
  </si>
  <si>
    <t>(組織)公安調査庁</t>
  </si>
  <si>
    <t>(項)公安調査庁共通費</t>
  </si>
  <si>
    <t>(項)破壊的団体等調査費</t>
  </si>
  <si>
    <t>(目)団体等調査旅費</t>
  </si>
  <si>
    <t>(目)団体等調査業務庁費</t>
  </si>
  <si>
    <t>(項)事務取扱費</t>
  </si>
  <si>
    <t>(項)施設整備費</t>
  </si>
  <si>
    <t>(項)国債整理基金特別会計へ繰入</t>
  </si>
  <si>
    <t>(項)予備費</t>
  </si>
  <si>
    <t>(目)登記業務旅費</t>
  </si>
  <si>
    <t>(目)成果重視事業登記情報システム最適化実施旅費</t>
  </si>
  <si>
    <t>(目)登記情報処理業務庁費</t>
  </si>
  <si>
    <t>(目)登記業務庁費</t>
  </si>
  <si>
    <t>(目)成果重視事業登記情報システム最適化実施庁費</t>
  </si>
  <si>
    <t>(目)成果重視事業地図管理業務・システム最適化実施庁費</t>
  </si>
  <si>
    <t>（注１）各目は，各項の内数である。</t>
  </si>
  <si>
    <t>（注２）マイナスとなっているのは，当該目について，戻入又は科目訂正があったからである。</t>
  </si>
  <si>
    <t>（注２）マイナスとなっているのは，当該目について，戻入又は科目訂正があったからである。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</si>
</sst>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SheetLayoutView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16" sqref="P16"/>
    </sheetView>
  </sheetViews>
  <sheetFormatPr defaultColWidth="9.00390625" defaultRowHeight="13.5"/>
  <cols>
    <col min="1" max="1" width="2.375" style="0" customWidth="1"/>
    <col min="2" max="2" width="1.00390625" style="0" customWidth="1"/>
    <col min="3" max="3" width="30.625" style="0" customWidth="1"/>
    <col min="4" max="4" width="14.875" style="0" customWidth="1"/>
    <col min="5" max="17" width="13.375" style="0" customWidth="1"/>
    <col min="18" max="18" width="14.875" style="0" customWidth="1"/>
  </cols>
  <sheetData>
    <row r="1" spans="1:18" ht="13.5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13.5">
      <c r="A2" t="s">
        <v>0</v>
      </c>
    </row>
    <row r="3" ht="13.5">
      <c r="A3" t="s">
        <v>1</v>
      </c>
    </row>
    <row r="4" ht="13.5">
      <c r="R4" s="8" t="s">
        <v>20</v>
      </c>
    </row>
    <row r="5" spans="1:18" ht="13.5">
      <c r="A5" s="10" t="s">
        <v>21</v>
      </c>
      <c r="B5" s="11"/>
      <c r="C5" s="12"/>
      <c r="D5" s="19" t="s">
        <v>33</v>
      </c>
      <c r="E5" s="22" t="s">
        <v>22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18" ht="13.5">
      <c r="A6" s="13"/>
      <c r="B6" s="14"/>
      <c r="C6" s="15"/>
      <c r="D6" s="20"/>
      <c r="E6" s="17" t="s">
        <v>5</v>
      </c>
      <c r="F6" s="17"/>
      <c r="G6" s="18"/>
      <c r="H6" s="17" t="s">
        <v>6</v>
      </c>
      <c r="I6" s="17"/>
      <c r="J6" s="18"/>
      <c r="K6" s="17" t="s">
        <v>7</v>
      </c>
      <c r="L6" s="17"/>
      <c r="M6" s="18"/>
      <c r="N6" s="17" t="s">
        <v>8</v>
      </c>
      <c r="O6" s="17"/>
      <c r="P6" s="17"/>
      <c r="Q6" s="18"/>
      <c r="R6" s="20" t="s">
        <v>9</v>
      </c>
    </row>
    <row r="7" spans="1:18" ht="13.5">
      <c r="A7" s="16"/>
      <c r="B7" s="17"/>
      <c r="C7" s="18"/>
      <c r="D7" s="21"/>
      <c r="E7" s="4" t="s">
        <v>2</v>
      </c>
      <c r="F7" s="4" t="s">
        <v>3</v>
      </c>
      <c r="G7" s="4" t="s">
        <v>4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  <c r="N7" s="4" t="s">
        <v>17</v>
      </c>
      <c r="O7" s="4" t="s">
        <v>18</v>
      </c>
      <c r="P7" s="4" t="s">
        <v>19</v>
      </c>
      <c r="Q7" s="4" t="s">
        <v>2</v>
      </c>
      <c r="R7" s="21"/>
    </row>
    <row r="8" spans="1:18" ht="13.5">
      <c r="A8" s="1" t="s">
        <v>34</v>
      </c>
      <c r="B8" s="2"/>
      <c r="C8" s="3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"/>
    </row>
    <row r="9" spans="1:18" ht="13.5">
      <c r="A9" s="1"/>
      <c r="B9" s="2" t="s">
        <v>35</v>
      </c>
      <c r="C9" s="3"/>
      <c r="D9" s="5">
        <v>111209545000</v>
      </c>
      <c r="E9" s="6">
        <v>9408038099</v>
      </c>
      <c r="F9" s="6">
        <v>2973335290</v>
      </c>
      <c r="G9" s="6">
        <v>12501082235</v>
      </c>
      <c r="H9" s="6">
        <v>3946887975</v>
      </c>
      <c r="I9" s="6">
        <v>8054283074</v>
      </c>
      <c r="J9" s="6">
        <v>3235024984</v>
      </c>
      <c r="K9" s="6">
        <v>8901001730</v>
      </c>
      <c r="L9" s="6">
        <v>3404543131</v>
      </c>
      <c r="M9" s="6">
        <v>12789157403</v>
      </c>
      <c r="N9" s="6">
        <v>4394170418</v>
      </c>
      <c r="O9" s="6">
        <v>8132294242</v>
      </c>
      <c r="P9" s="6">
        <v>3449788676</v>
      </c>
      <c r="Q9" s="6">
        <v>23601597707</v>
      </c>
      <c r="R9" s="5">
        <f>SUM(E9:Q9)</f>
        <v>104791204964</v>
      </c>
    </row>
    <row r="10" spans="1:18" ht="13.5">
      <c r="A10" s="1"/>
      <c r="B10" s="2"/>
      <c r="C10" s="3" t="s">
        <v>36</v>
      </c>
      <c r="D10" s="5">
        <v>51790000</v>
      </c>
      <c r="E10" s="6">
        <v>233140</v>
      </c>
      <c r="F10" s="6">
        <v>719370</v>
      </c>
      <c r="G10" s="6">
        <v>2954180</v>
      </c>
      <c r="H10" s="6">
        <v>6028980</v>
      </c>
      <c r="I10" s="6">
        <v>3843120</v>
      </c>
      <c r="J10" s="6">
        <v>5978490</v>
      </c>
      <c r="K10" s="6">
        <v>3972260</v>
      </c>
      <c r="L10" s="6">
        <v>4491844</v>
      </c>
      <c r="M10" s="6">
        <v>6778110</v>
      </c>
      <c r="N10" s="6">
        <v>2441850</v>
      </c>
      <c r="O10" s="6">
        <v>3915405</v>
      </c>
      <c r="P10" s="6">
        <v>4223690</v>
      </c>
      <c r="Q10" s="6">
        <v>2046800</v>
      </c>
      <c r="R10" s="5">
        <f aca="true" t="shared" si="0" ref="R10:R65">SUM(E10:Q10)</f>
        <v>47627239</v>
      </c>
    </row>
    <row r="11" spans="1:18" ht="13.5">
      <c r="A11" s="1"/>
      <c r="B11" s="2"/>
      <c r="C11" s="3" t="s">
        <v>37</v>
      </c>
      <c r="D11" s="5">
        <v>55000</v>
      </c>
      <c r="E11" s="6">
        <v>0</v>
      </c>
      <c r="F11" s="6">
        <v>0</v>
      </c>
      <c r="G11" s="6">
        <v>26320</v>
      </c>
      <c r="H11" s="6">
        <v>0</v>
      </c>
      <c r="I11" s="6">
        <v>0</v>
      </c>
      <c r="J11" s="6">
        <v>10240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5">
        <f t="shared" si="0"/>
        <v>36560</v>
      </c>
    </row>
    <row r="12" spans="1:18" ht="13.5">
      <c r="A12" s="1"/>
      <c r="B12" s="2"/>
      <c r="C12" s="3" t="s">
        <v>38</v>
      </c>
      <c r="D12" s="5">
        <v>11159000</v>
      </c>
      <c r="E12" s="6">
        <v>628180</v>
      </c>
      <c r="F12" s="6">
        <v>4724873</v>
      </c>
      <c r="G12" s="6">
        <v>4961284</v>
      </c>
      <c r="H12" s="6">
        <v>78830</v>
      </c>
      <c r="I12" s="6">
        <v>136500</v>
      </c>
      <c r="J12" s="6">
        <v>0</v>
      </c>
      <c r="K12" s="6">
        <v>251868</v>
      </c>
      <c r="L12" s="6">
        <v>0</v>
      </c>
      <c r="M12" s="6">
        <v>0</v>
      </c>
      <c r="N12" s="6">
        <v>198750</v>
      </c>
      <c r="O12" s="6">
        <v>71020</v>
      </c>
      <c r="P12" s="6">
        <v>260</v>
      </c>
      <c r="Q12" s="6">
        <v>0</v>
      </c>
      <c r="R12" s="5">
        <f t="shared" si="0"/>
        <v>11051565</v>
      </c>
    </row>
    <row r="13" spans="1:18" ht="13.5">
      <c r="A13" s="1"/>
      <c r="B13" s="2"/>
      <c r="C13" s="3" t="s">
        <v>39</v>
      </c>
      <c r="D13" s="5">
        <v>131118000</v>
      </c>
      <c r="E13" s="6">
        <v>18382960</v>
      </c>
      <c r="F13" s="6">
        <v>3157020</v>
      </c>
      <c r="G13" s="6">
        <v>21655437</v>
      </c>
      <c r="H13" s="6">
        <v>8393984</v>
      </c>
      <c r="I13" s="6">
        <v>4670566</v>
      </c>
      <c r="J13" s="6">
        <v>9898860</v>
      </c>
      <c r="K13" s="6">
        <v>7412122</v>
      </c>
      <c r="L13" s="6">
        <v>11112949</v>
      </c>
      <c r="M13" s="6">
        <v>6045698</v>
      </c>
      <c r="N13" s="6">
        <v>4678096</v>
      </c>
      <c r="O13" s="6">
        <v>10999350</v>
      </c>
      <c r="P13" s="6">
        <v>16853561</v>
      </c>
      <c r="Q13" s="6">
        <v>-5995325</v>
      </c>
      <c r="R13" s="5">
        <f t="shared" si="0"/>
        <v>117265278</v>
      </c>
    </row>
    <row r="14" spans="1:18" ht="13.5">
      <c r="A14" s="1"/>
      <c r="B14" s="2"/>
      <c r="C14" s="3" t="s">
        <v>40</v>
      </c>
      <c r="D14" s="5">
        <v>50929000</v>
      </c>
      <c r="E14" s="6">
        <v>0</v>
      </c>
      <c r="F14" s="6">
        <v>22339200</v>
      </c>
      <c r="G14" s="6">
        <v>10687580</v>
      </c>
      <c r="H14" s="6">
        <v>5326114</v>
      </c>
      <c r="I14" s="6">
        <v>0</v>
      </c>
      <c r="J14" s="6">
        <v>282548</v>
      </c>
      <c r="K14" s="6">
        <v>2313600</v>
      </c>
      <c r="L14" s="6">
        <v>88568</v>
      </c>
      <c r="M14" s="6">
        <v>0</v>
      </c>
      <c r="N14" s="6">
        <v>0</v>
      </c>
      <c r="O14" s="6">
        <v>108792</v>
      </c>
      <c r="P14" s="6">
        <v>7027200</v>
      </c>
      <c r="Q14" s="6">
        <v>0</v>
      </c>
      <c r="R14" s="5">
        <f t="shared" si="0"/>
        <v>48173602</v>
      </c>
    </row>
    <row r="15" spans="1:18" ht="13.5">
      <c r="A15" s="1"/>
      <c r="B15" s="2"/>
      <c r="C15" s="3" t="s">
        <v>41</v>
      </c>
      <c r="D15" s="5">
        <v>11482000</v>
      </c>
      <c r="E15" s="6">
        <v>216140</v>
      </c>
      <c r="F15" s="6">
        <v>571400</v>
      </c>
      <c r="G15" s="6">
        <v>982392</v>
      </c>
      <c r="H15" s="6">
        <v>687526</v>
      </c>
      <c r="I15" s="6">
        <v>413539</v>
      </c>
      <c r="J15" s="6">
        <v>443551</v>
      </c>
      <c r="K15" s="6">
        <v>950610</v>
      </c>
      <c r="L15" s="6">
        <v>950576</v>
      </c>
      <c r="M15" s="6">
        <v>1304892</v>
      </c>
      <c r="N15" s="6">
        <v>492502</v>
      </c>
      <c r="O15" s="6">
        <v>847274</v>
      </c>
      <c r="P15" s="6">
        <v>402710</v>
      </c>
      <c r="Q15" s="6">
        <v>159335</v>
      </c>
      <c r="R15" s="5">
        <f t="shared" si="0"/>
        <v>8422447</v>
      </c>
    </row>
    <row r="16" spans="1:18" ht="13.5">
      <c r="A16" s="1"/>
      <c r="B16" s="2"/>
      <c r="C16" s="3" t="s">
        <v>42</v>
      </c>
      <c r="D16" s="5">
        <v>59000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7950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5">
        <f t="shared" si="0"/>
        <v>7950</v>
      </c>
    </row>
    <row r="17" spans="1:18" ht="13.5">
      <c r="A17" s="1"/>
      <c r="B17" s="2"/>
      <c r="C17" s="3" t="s">
        <v>43</v>
      </c>
      <c r="D17" s="5">
        <v>1325826000</v>
      </c>
      <c r="E17" s="6">
        <v>2295884</v>
      </c>
      <c r="F17" s="6">
        <v>20860729</v>
      </c>
      <c r="G17" s="6">
        <v>88090675</v>
      </c>
      <c r="H17" s="6">
        <v>69017364</v>
      </c>
      <c r="I17" s="6">
        <v>101950780</v>
      </c>
      <c r="J17" s="6">
        <v>82391401</v>
      </c>
      <c r="K17" s="6">
        <v>78062375</v>
      </c>
      <c r="L17" s="6">
        <v>127277214</v>
      </c>
      <c r="M17" s="6">
        <v>103208882</v>
      </c>
      <c r="N17" s="6">
        <v>52117185</v>
      </c>
      <c r="O17" s="6">
        <v>99169073</v>
      </c>
      <c r="P17" s="6">
        <v>83865152</v>
      </c>
      <c r="Q17" s="6">
        <v>243330480</v>
      </c>
      <c r="R17" s="5">
        <f t="shared" si="0"/>
        <v>1151637194</v>
      </c>
    </row>
    <row r="18" spans="1:18" ht="13.5">
      <c r="A18" s="1"/>
      <c r="B18" s="2"/>
      <c r="C18" s="3" t="s">
        <v>44</v>
      </c>
      <c r="D18" s="5">
        <v>139841000</v>
      </c>
      <c r="E18" s="6">
        <v>3330</v>
      </c>
      <c r="F18" s="6">
        <v>919538</v>
      </c>
      <c r="G18" s="6">
        <v>1781837</v>
      </c>
      <c r="H18" s="6">
        <v>2552207</v>
      </c>
      <c r="I18" s="6">
        <v>11577014</v>
      </c>
      <c r="J18" s="6">
        <v>3432690</v>
      </c>
      <c r="K18" s="6">
        <v>6405218</v>
      </c>
      <c r="L18" s="6">
        <v>4372256</v>
      </c>
      <c r="M18" s="6">
        <v>6840603</v>
      </c>
      <c r="N18" s="6">
        <v>4807902</v>
      </c>
      <c r="O18" s="6">
        <v>4797116</v>
      </c>
      <c r="P18" s="6">
        <v>29661406</v>
      </c>
      <c r="Q18" s="6">
        <v>21189416</v>
      </c>
      <c r="R18" s="5">
        <f t="shared" si="0"/>
        <v>98340533</v>
      </c>
    </row>
    <row r="19" spans="1:18" ht="13.5">
      <c r="A19" s="1"/>
      <c r="B19" s="2"/>
      <c r="C19" s="3" t="s">
        <v>45</v>
      </c>
      <c r="D19" s="5">
        <v>3377000</v>
      </c>
      <c r="E19" s="6">
        <v>0</v>
      </c>
      <c r="F19" s="6">
        <v>21978</v>
      </c>
      <c r="G19" s="6">
        <v>167510</v>
      </c>
      <c r="H19" s="6">
        <v>1178545</v>
      </c>
      <c r="I19" s="6">
        <v>521807</v>
      </c>
      <c r="J19" s="6">
        <v>967537</v>
      </c>
      <c r="K19" s="6">
        <v>195871</v>
      </c>
      <c r="L19" s="6">
        <v>271583</v>
      </c>
      <c r="M19" s="6">
        <v>35344</v>
      </c>
      <c r="N19" s="6">
        <v>7434</v>
      </c>
      <c r="O19" s="6">
        <v>0</v>
      </c>
      <c r="P19" s="6">
        <v>0</v>
      </c>
      <c r="Q19" s="6">
        <v>8800</v>
      </c>
      <c r="R19" s="5">
        <f t="shared" si="0"/>
        <v>3376409</v>
      </c>
    </row>
    <row r="20" spans="1:18" ht="13.5">
      <c r="A20" s="1"/>
      <c r="B20" s="2" t="s">
        <v>59</v>
      </c>
      <c r="C20" s="3"/>
      <c r="D20" s="5">
        <v>153683000</v>
      </c>
      <c r="E20" s="6">
        <v>8300</v>
      </c>
      <c r="F20" s="6">
        <v>6382397</v>
      </c>
      <c r="G20" s="6">
        <v>8522684</v>
      </c>
      <c r="H20" s="6">
        <v>7933958</v>
      </c>
      <c r="I20" s="6">
        <v>6099295</v>
      </c>
      <c r="J20" s="6">
        <v>5322157</v>
      </c>
      <c r="K20" s="6">
        <v>5067624</v>
      </c>
      <c r="L20" s="6">
        <v>5266442</v>
      </c>
      <c r="M20" s="6">
        <v>7399927</v>
      </c>
      <c r="N20" s="6">
        <v>9619631</v>
      </c>
      <c r="O20" s="6">
        <v>8734440</v>
      </c>
      <c r="P20" s="6">
        <v>16960378</v>
      </c>
      <c r="Q20" s="6">
        <v>17939727</v>
      </c>
      <c r="R20" s="5">
        <f t="shared" si="0"/>
        <v>105256960</v>
      </c>
    </row>
    <row r="21" spans="1:18" ht="13.5">
      <c r="A21" s="1"/>
      <c r="B21" s="2"/>
      <c r="C21" s="3" t="s">
        <v>36</v>
      </c>
      <c r="D21" s="5">
        <v>4933000</v>
      </c>
      <c r="E21" s="6">
        <v>0</v>
      </c>
      <c r="F21" s="6">
        <v>588980</v>
      </c>
      <c r="G21" s="6">
        <v>55520</v>
      </c>
      <c r="H21" s="6">
        <v>99020</v>
      </c>
      <c r="I21" s="6">
        <v>716110</v>
      </c>
      <c r="J21" s="6">
        <v>124425</v>
      </c>
      <c r="K21" s="6">
        <v>332410</v>
      </c>
      <c r="L21" s="6">
        <v>276300</v>
      </c>
      <c r="M21" s="6">
        <v>666700</v>
      </c>
      <c r="N21" s="6">
        <v>985370</v>
      </c>
      <c r="O21" s="6">
        <v>297360</v>
      </c>
      <c r="P21" s="6">
        <v>274930</v>
      </c>
      <c r="Q21" s="6">
        <v>61400</v>
      </c>
      <c r="R21" s="5">
        <f t="shared" si="0"/>
        <v>4478525</v>
      </c>
    </row>
    <row r="22" spans="1:18" ht="13.5">
      <c r="A22" s="1"/>
      <c r="B22" s="2"/>
      <c r="C22" s="3" t="s">
        <v>39</v>
      </c>
      <c r="D22" s="5">
        <v>16961000</v>
      </c>
      <c r="E22" s="6">
        <v>0</v>
      </c>
      <c r="F22" s="6">
        <v>3150520</v>
      </c>
      <c r="G22" s="6">
        <v>2827850</v>
      </c>
      <c r="H22" s="6">
        <v>3019540</v>
      </c>
      <c r="I22" s="6">
        <v>421797</v>
      </c>
      <c r="J22" s="6">
        <v>964860</v>
      </c>
      <c r="K22" s="6">
        <v>1177670</v>
      </c>
      <c r="L22" s="6">
        <v>830910</v>
      </c>
      <c r="M22" s="6">
        <v>-81600</v>
      </c>
      <c r="N22" s="6">
        <v>1897340</v>
      </c>
      <c r="O22" s="6">
        <v>0</v>
      </c>
      <c r="P22" s="6">
        <v>2183720</v>
      </c>
      <c r="Q22" s="6">
        <v>200600</v>
      </c>
      <c r="R22" s="5">
        <f t="shared" si="0"/>
        <v>16593207</v>
      </c>
    </row>
    <row r="23" spans="1:18" ht="13.5">
      <c r="A23" s="1"/>
      <c r="B23" s="2"/>
      <c r="C23" s="3" t="s">
        <v>41</v>
      </c>
      <c r="D23" s="5">
        <v>698000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36880</v>
      </c>
      <c r="M23" s="6">
        <v>61680</v>
      </c>
      <c r="N23" s="6">
        <v>0</v>
      </c>
      <c r="O23" s="6">
        <v>0</v>
      </c>
      <c r="P23" s="6">
        <v>40980</v>
      </c>
      <c r="Q23" s="6">
        <v>0</v>
      </c>
      <c r="R23" s="5">
        <f t="shared" si="0"/>
        <v>139540</v>
      </c>
    </row>
    <row r="24" spans="1:18" ht="13.5">
      <c r="A24" s="1"/>
      <c r="B24" s="2"/>
      <c r="C24" s="3" t="s">
        <v>43</v>
      </c>
      <c r="D24" s="5">
        <v>128709000</v>
      </c>
      <c r="E24" s="6">
        <v>8300</v>
      </c>
      <c r="F24" s="6">
        <v>2642897</v>
      </c>
      <c r="G24" s="6">
        <v>5479314</v>
      </c>
      <c r="H24" s="6">
        <v>4815398</v>
      </c>
      <c r="I24" s="6">
        <v>4797588</v>
      </c>
      <c r="J24" s="6">
        <v>4134572</v>
      </c>
      <c r="K24" s="6">
        <v>3557544</v>
      </c>
      <c r="L24" s="6">
        <v>4049552</v>
      </c>
      <c r="M24" s="6">
        <v>6475847</v>
      </c>
      <c r="N24" s="6">
        <v>6698221</v>
      </c>
      <c r="O24" s="6">
        <v>8437080</v>
      </c>
      <c r="P24" s="6">
        <v>14272048</v>
      </c>
      <c r="Q24" s="6">
        <v>17677727</v>
      </c>
      <c r="R24" s="5">
        <f t="shared" si="0"/>
        <v>83046088</v>
      </c>
    </row>
    <row r="25" spans="1:18" ht="13.5">
      <c r="A25" s="1"/>
      <c r="B25" s="2" t="s">
        <v>60</v>
      </c>
      <c r="C25" s="3"/>
      <c r="D25" s="5">
        <v>16072543000</v>
      </c>
      <c r="E25" s="6">
        <v>3576211850</v>
      </c>
      <c r="F25" s="6">
        <v>8690768</v>
      </c>
      <c r="G25" s="6">
        <v>124853812</v>
      </c>
      <c r="H25" s="6">
        <v>3481604771</v>
      </c>
      <c r="I25" s="6">
        <v>9989365</v>
      </c>
      <c r="J25" s="6">
        <v>8318206</v>
      </c>
      <c r="K25" s="6">
        <v>3607949163</v>
      </c>
      <c r="L25" s="6">
        <v>84718984</v>
      </c>
      <c r="M25" s="6">
        <v>38235463</v>
      </c>
      <c r="N25" s="6">
        <v>3419617667</v>
      </c>
      <c r="O25" s="6">
        <v>11922454</v>
      </c>
      <c r="P25" s="6">
        <v>1105151</v>
      </c>
      <c r="Q25" s="6">
        <v>855856532</v>
      </c>
      <c r="R25" s="5">
        <f t="shared" si="0"/>
        <v>15229074186</v>
      </c>
    </row>
    <row r="26" spans="1:18" ht="13.5">
      <c r="A26" s="1"/>
      <c r="B26" s="2"/>
      <c r="C26" s="3" t="s">
        <v>36</v>
      </c>
      <c r="D26" s="5">
        <v>8625000</v>
      </c>
      <c r="E26" s="6">
        <v>1342610</v>
      </c>
      <c r="F26" s="6">
        <v>1380870</v>
      </c>
      <c r="G26" s="6">
        <v>237200</v>
      </c>
      <c r="H26" s="6">
        <v>1617150</v>
      </c>
      <c r="I26" s="6">
        <v>97596</v>
      </c>
      <c r="J26" s="6">
        <v>525320</v>
      </c>
      <c r="K26" s="6">
        <v>707610</v>
      </c>
      <c r="L26" s="6">
        <v>555970</v>
      </c>
      <c r="M26" s="6">
        <v>215470</v>
      </c>
      <c r="N26" s="6">
        <v>77080</v>
      </c>
      <c r="O26" s="6">
        <v>644574</v>
      </c>
      <c r="P26" s="6">
        <v>253240</v>
      </c>
      <c r="Q26" s="6">
        <v>138480</v>
      </c>
      <c r="R26" s="5">
        <f t="shared" si="0"/>
        <v>7793170</v>
      </c>
    </row>
    <row r="27" spans="1:18" ht="13.5">
      <c r="A27" s="1"/>
      <c r="B27" s="2"/>
      <c r="C27" s="3" t="s">
        <v>41</v>
      </c>
      <c r="D27" s="5">
        <v>21536000</v>
      </c>
      <c r="E27" s="6">
        <v>29040</v>
      </c>
      <c r="F27" s="6">
        <v>14960</v>
      </c>
      <c r="G27" s="6">
        <v>0</v>
      </c>
      <c r="H27" s="6">
        <v>436640</v>
      </c>
      <c r="I27" s="6">
        <v>2186390</v>
      </c>
      <c r="J27" s="6">
        <v>0</v>
      </c>
      <c r="K27" s="6">
        <v>3771830</v>
      </c>
      <c r="L27" s="6">
        <v>2840</v>
      </c>
      <c r="M27" s="6">
        <v>2043070</v>
      </c>
      <c r="N27" s="6">
        <v>1763930</v>
      </c>
      <c r="O27" s="6">
        <v>142660</v>
      </c>
      <c r="P27" s="6">
        <v>0</v>
      </c>
      <c r="Q27" s="6">
        <v>3490570</v>
      </c>
      <c r="R27" s="5">
        <f t="shared" si="0"/>
        <v>13881930</v>
      </c>
    </row>
    <row r="28" spans="1:18" ht="13.5">
      <c r="A28" s="1"/>
      <c r="B28" s="2"/>
      <c r="C28" s="3" t="s">
        <v>43</v>
      </c>
      <c r="D28" s="5">
        <v>13440000</v>
      </c>
      <c r="E28" s="6">
        <v>0</v>
      </c>
      <c r="F28" s="6">
        <v>63700</v>
      </c>
      <c r="G28" s="6">
        <v>21285</v>
      </c>
      <c r="H28" s="6">
        <v>49900</v>
      </c>
      <c r="I28" s="6">
        <v>54200</v>
      </c>
      <c r="J28" s="6">
        <v>292704</v>
      </c>
      <c r="K28" s="6">
        <v>31500</v>
      </c>
      <c r="L28" s="6">
        <v>54937</v>
      </c>
      <c r="M28" s="6">
        <v>3253562</v>
      </c>
      <c r="N28" s="6">
        <v>229456</v>
      </c>
      <c r="O28" s="6">
        <v>2007521</v>
      </c>
      <c r="P28" s="6">
        <v>0</v>
      </c>
      <c r="Q28" s="6">
        <v>1938306</v>
      </c>
      <c r="R28" s="5">
        <f t="shared" si="0"/>
        <v>7997071</v>
      </c>
    </row>
    <row r="29" spans="1:18" ht="13.5">
      <c r="A29" s="1"/>
      <c r="B29" s="2"/>
      <c r="C29" s="3" t="s">
        <v>44</v>
      </c>
      <c r="D29" s="5">
        <v>7754000</v>
      </c>
      <c r="E29" s="6">
        <v>0</v>
      </c>
      <c r="F29" s="6">
        <v>332053</v>
      </c>
      <c r="G29" s="6">
        <v>208665</v>
      </c>
      <c r="H29" s="6">
        <v>0</v>
      </c>
      <c r="I29" s="6">
        <v>272174</v>
      </c>
      <c r="J29" s="6">
        <v>0</v>
      </c>
      <c r="K29" s="6">
        <v>38240</v>
      </c>
      <c r="L29" s="6">
        <v>9560</v>
      </c>
      <c r="M29" s="6">
        <v>874553</v>
      </c>
      <c r="N29" s="6">
        <v>1825331</v>
      </c>
      <c r="O29" s="6">
        <v>0</v>
      </c>
      <c r="P29" s="6">
        <v>0</v>
      </c>
      <c r="Q29" s="6">
        <v>1281840</v>
      </c>
      <c r="R29" s="5">
        <f t="shared" si="0"/>
        <v>4842416</v>
      </c>
    </row>
    <row r="30" spans="1:18" ht="13.5">
      <c r="A30" s="1"/>
      <c r="B30" s="2"/>
      <c r="C30" s="3" t="s">
        <v>46</v>
      </c>
      <c r="D30" s="5">
        <v>322807000</v>
      </c>
      <c r="E30" s="6">
        <v>6905400</v>
      </c>
      <c r="F30" s="6">
        <v>6899185</v>
      </c>
      <c r="G30" s="6">
        <v>124244462</v>
      </c>
      <c r="H30" s="6">
        <v>66278181</v>
      </c>
      <c r="I30" s="6">
        <v>5932405</v>
      </c>
      <c r="J30" s="6">
        <v>3158582</v>
      </c>
      <c r="K30" s="6">
        <v>2378483</v>
      </c>
      <c r="L30" s="6">
        <v>2819577</v>
      </c>
      <c r="M30" s="6">
        <v>31754008</v>
      </c>
      <c r="N30" s="6">
        <v>2567170</v>
      </c>
      <c r="O30" s="6">
        <v>52559</v>
      </c>
      <c r="P30" s="6">
        <v>427011</v>
      </c>
      <c r="Q30" s="6">
        <v>10455339</v>
      </c>
      <c r="R30" s="5">
        <f t="shared" si="0"/>
        <v>263872362</v>
      </c>
    </row>
    <row r="31" spans="1:18" ht="13.5">
      <c r="A31" s="1"/>
      <c r="B31" s="2" t="s">
        <v>61</v>
      </c>
      <c r="C31" s="3"/>
      <c r="D31" s="5">
        <v>15541552000</v>
      </c>
      <c r="E31" s="6">
        <v>4026049000</v>
      </c>
      <c r="F31" s="6">
        <v>0</v>
      </c>
      <c r="G31" s="6">
        <v>0</v>
      </c>
      <c r="H31" s="6">
        <v>3712276000</v>
      </c>
      <c r="I31" s="6">
        <v>0</v>
      </c>
      <c r="J31" s="6">
        <v>0</v>
      </c>
      <c r="K31" s="6">
        <v>4090951000</v>
      </c>
      <c r="L31" s="6">
        <v>0</v>
      </c>
      <c r="M31" s="6">
        <v>0</v>
      </c>
      <c r="N31" s="6">
        <v>3712276000</v>
      </c>
      <c r="O31" s="6">
        <v>0</v>
      </c>
      <c r="P31" s="6">
        <v>0</v>
      </c>
      <c r="Q31" s="6">
        <v>0</v>
      </c>
      <c r="R31" s="5">
        <f t="shared" si="0"/>
        <v>15541552000</v>
      </c>
    </row>
    <row r="32" spans="1:18" ht="13.5">
      <c r="A32" s="1"/>
      <c r="B32" s="2" t="s">
        <v>62</v>
      </c>
      <c r="C32" s="3"/>
      <c r="D32" s="5">
        <v>45136000</v>
      </c>
      <c r="E32" s="6">
        <v>1201280</v>
      </c>
      <c r="F32" s="6">
        <v>1253655</v>
      </c>
      <c r="G32" s="6">
        <v>2112501</v>
      </c>
      <c r="H32" s="6">
        <v>1543294</v>
      </c>
      <c r="I32" s="6">
        <v>1954916</v>
      </c>
      <c r="J32" s="6">
        <v>4153693</v>
      </c>
      <c r="K32" s="6">
        <v>1631799</v>
      </c>
      <c r="L32" s="6">
        <v>2800997</v>
      </c>
      <c r="M32" s="6">
        <v>5939152</v>
      </c>
      <c r="N32" s="6">
        <v>2548464</v>
      </c>
      <c r="O32" s="6">
        <v>2155092</v>
      </c>
      <c r="P32" s="6">
        <v>2547420</v>
      </c>
      <c r="Q32" s="6">
        <v>5350084</v>
      </c>
      <c r="R32" s="5">
        <f t="shared" si="0"/>
        <v>35192347</v>
      </c>
    </row>
    <row r="33" spans="1:18" ht="13.5">
      <c r="A33" s="1"/>
      <c r="B33" s="2"/>
      <c r="C33" s="3" t="s">
        <v>36</v>
      </c>
      <c r="D33" s="5">
        <v>6864000</v>
      </c>
      <c r="E33" s="6">
        <v>201280</v>
      </c>
      <c r="F33" s="6">
        <v>311890</v>
      </c>
      <c r="G33" s="6">
        <v>453020</v>
      </c>
      <c r="H33" s="6">
        <v>260680</v>
      </c>
      <c r="I33" s="6">
        <v>347060</v>
      </c>
      <c r="J33" s="6">
        <v>604490</v>
      </c>
      <c r="K33" s="6">
        <v>796190</v>
      </c>
      <c r="L33" s="6">
        <v>936880</v>
      </c>
      <c r="M33" s="6">
        <v>1577140</v>
      </c>
      <c r="N33" s="6">
        <v>190880</v>
      </c>
      <c r="O33" s="6">
        <v>283070</v>
      </c>
      <c r="P33" s="6">
        <v>687260</v>
      </c>
      <c r="Q33" s="6">
        <v>46330</v>
      </c>
      <c r="R33" s="5">
        <f t="shared" si="0"/>
        <v>6696170</v>
      </c>
    </row>
    <row r="34" spans="1:18" ht="13.5">
      <c r="A34" s="1"/>
      <c r="B34" s="2"/>
      <c r="C34" s="3" t="s">
        <v>47</v>
      </c>
      <c r="D34" s="5">
        <v>3896000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5">
        <f t="shared" si="0"/>
        <v>0</v>
      </c>
    </row>
    <row r="35" spans="1:18" ht="13.5">
      <c r="A35" s="1"/>
      <c r="B35" s="2"/>
      <c r="C35" s="3" t="s">
        <v>43</v>
      </c>
      <c r="D35" s="5">
        <v>32101000</v>
      </c>
      <c r="E35" s="6">
        <v>0</v>
      </c>
      <c r="F35" s="6">
        <v>941765</v>
      </c>
      <c r="G35" s="6">
        <v>1659481</v>
      </c>
      <c r="H35" s="6">
        <v>1197414</v>
      </c>
      <c r="I35" s="6">
        <v>1607856</v>
      </c>
      <c r="J35" s="6">
        <v>3549203</v>
      </c>
      <c r="K35" s="6">
        <v>835609</v>
      </c>
      <c r="L35" s="6">
        <v>1864117</v>
      </c>
      <c r="M35" s="6">
        <v>4362012</v>
      </c>
      <c r="N35" s="6">
        <v>2357584</v>
      </c>
      <c r="O35" s="6">
        <v>1872022</v>
      </c>
      <c r="P35" s="6">
        <v>1384160</v>
      </c>
      <c r="Q35" s="6">
        <v>5608801</v>
      </c>
      <c r="R35" s="5">
        <f t="shared" si="0"/>
        <v>27240024</v>
      </c>
    </row>
    <row r="36" spans="1:18" ht="13.5">
      <c r="A36" s="1"/>
      <c r="B36" s="2" t="s">
        <v>63</v>
      </c>
      <c r="C36" s="3"/>
      <c r="D36" s="5">
        <v>91457000</v>
      </c>
      <c r="E36" s="6">
        <v>580600</v>
      </c>
      <c r="F36" s="6">
        <v>1988520</v>
      </c>
      <c r="G36" s="6">
        <v>4634380</v>
      </c>
      <c r="H36" s="6">
        <v>3832860</v>
      </c>
      <c r="I36" s="6">
        <v>4506910</v>
      </c>
      <c r="J36" s="6">
        <v>3012130</v>
      </c>
      <c r="K36" s="6">
        <v>4594550</v>
      </c>
      <c r="L36" s="6">
        <v>3245180</v>
      </c>
      <c r="M36" s="6">
        <v>3985770</v>
      </c>
      <c r="N36" s="6">
        <v>2349820</v>
      </c>
      <c r="O36" s="6">
        <v>2838370</v>
      </c>
      <c r="P36" s="6">
        <v>6961460</v>
      </c>
      <c r="Q36" s="6">
        <v>30607904</v>
      </c>
      <c r="R36" s="5">
        <f t="shared" si="0"/>
        <v>73138454</v>
      </c>
    </row>
    <row r="37" spans="1:18" ht="13.5">
      <c r="A37" s="1"/>
      <c r="B37" s="2"/>
      <c r="C37" s="3" t="s">
        <v>36</v>
      </c>
      <c r="D37" s="5">
        <v>935000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26800</v>
      </c>
      <c r="N37" s="6">
        <v>0</v>
      </c>
      <c r="O37" s="6">
        <v>8520</v>
      </c>
      <c r="P37" s="6">
        <v>686340</v>
      </c>
      <c r="Q37" s="6">
        <v>0</v>
      </c>
      <c r="R37" s="5">
        <f t="shared" si="0"/>
        <v>721660</v>
      </c>
    </row>
    <row r="38" spans="1:18" ht="13.5">
      <c r="A38" s="1"/>
      <c r="B38" s="2"/>
      <c r="C38" s="3" t="s">
        <v>41</v>
      </c>
      <c r="D38" s="5">
        <v>2159000</v>
      </c>
      <c r="E38" s="6">
        <v>0</v>
      </c>
      <c r="F38" s="6">
        <v>206720</v>
      </c>
      <c r="G38" s="6">
        <v>60280</v>
      </c>
      <c r="H38" s="6">
        <v>206960</v>
      </c>
      <c r="I38" s="6">
        <v>187110</v>
      </c>
      <c r="J38" s="6">
        <v>18200</v>
      </c>
      <c r="K38" s="6">
        <v>459050</v>
      </c>
      <c r="L38" s="6">
        <v>151880</v>
      </c>
      <c r="M38" s="6">
        <v>520170</v>
      </c>
      <c r="N38" s="6">
        <v>40820</v>
      </c>
      <c r="O38" s="6">
        <v>12350</v>
      </c>
      <c r="P38" s="6">
        <v>35920</v>
      </c>
      <c r="Q38" s="6">
        <v>3900</v>
      </c>
      <c r="R38" s="5">
        <f t="shared" si="0"/>
        <v>1903360</v>
      </c>
    </row>
    <row r="39" spans="1:18" ht="13.5">
      <c r="A39" s="1"/>
      <c r="B39" s="2"/>
      <c r="C39" s="3" t="s">
        <v>47</v>
      </c>
      <c r="D39" s="5">
        <v>731000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603100</v>
      </c>
      <c r="P39" s="6">
        <v>0</v>
      </c>
      <c r="Q39" s="6">
        <v>0</v>
      </c>
      <c r="R39" s="5">
        <f t="shared" si="0"/>
        <v>603100</v>
      </c>
    </row>
    <row r="40" spans="1:18" ht="13.5">
      <c r="A40" s="1"/>
      <c r="B40" s="2"/>
      <c r="C40" s="3" t="s">
        <v>43</v>
      </c>
      <c r="D40" s="5">
        <v>1522000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277830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678300</v>
      </c>
      <c r="Q40" s="6">
        <v>554704</v>
      </c>
      <c r="R40" s="5">
        <f t="shared" si="0"/>
        <v>1510834</v>
      </c>
    </row>
    <row r="41" spans="1:18" ht="13.5">
      <c r="A41" s="1"/>
      <c r="B41" s="2" t="s">
        <v>64</v>
      </c>
      <c r="C41" s="3"/>
      <c r="D41" s="5">
        <v>373240000</v>
      </c>
      <c r="E41" s="6">
        <v>0</v>
      </c>
      <c r="F41" s="6">
        <v>0</v>
      </c>
      <c r="G41" s="6">
        <v>101529780</v>
      </c>
      <c r="H41" s="6">
        <v>31335240</v>
      </c>
      <c r="I41" s="6">
        <v>810410</v>
      </c>
      <c r="J41" s="6">
        <v>1085420</v>
      </c>
      <c r="K41" s="6">
        <v>5469855</v>
      </c>
      <c r="L41" s="6">
        <v>268160</v>
      </c>
      <c r="M41" s="6">
        <v>1892555</v>
      </c>
      <c r="N41" s="6">
        <v>64180</v>
      </c>
      <c r="O41" s="6">
        <v>4177710</v>
      </c>
      <c r="P41" s="6">
        <v>49700380</v>
      </c>
      <c r="Q41" s="6">
        <v>32478557</v>
      </c>
      <c r="R41" s="5">
        <f t="shared" si="0"/>
        <v>228812247</v>
      </c>
    </row>
    <row r="42" spans="1:18" ht="13.5">
      <c r="A42" s="1"/>
      <c r="B42" s="2"/>
      <c r="C42" s="3" t="s">
        <v>36</v>
      </c>
      <c r="D42" s="5">
        <v>2496000</v>
      </c>
      <c r="E42" s="6">
        <v>0</v>
      </c>
      <c r="F42" s="6">
        <v>0</v>
      </c>
      <c r="G42" s="6">
        <v>313060</v>
      </c>
      <c r="H42" s="6">
        <v>293540</v>
      </c>
      <c r="I42" s="6">
        <v>723410</v>
      </c>
      <c r="J42" s="6">
        <v>395540</v>
      </c>
      <c r="K42" s="6">
        <v>40670</v>
      </c>
      <c r="L42" s="6">
        <v>117280</v>
      </c>
      <c r="M42" s="6">
        <v>159430</v>
      </c>
      <c r="N42" s="6">
        <v>64180</v>
      </c>
      <c r="O42" s="6">
        <v>65710</v>
      </c>
      <c r="P42" s="6">
        <v>50280</v>
      </c>
      <c r="Q42" s="6">
        <v>0</v>
      </c>
      <c r="R42" s="5">
        <f t="shared" si="0"/>
        <v>2223100</v>
      </c>
    </row>
    <row r="43" spans="1:18" ht="13.5">
      <c r="A43" s="1"/>
      <c r="B43" s="2"/>
      <c r="C43" s="3" t="s">
        <v>43</v>
      </c>
      <c r="D43" s="5">
        <v>10918000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425880</v>
      </c>
      <c r="K43" s="6">
        <v>2467395</v>
      </c>
      <c r="L43" s="6">
        <v>58580</v>
      </c>
      <c r="M43" s="6">
        <v>1667500</v>
      </c>
      <c r="N43" s="6">
        <v>0</v>
      </c>
      <c r="O43" s="6">
        <v>0</v>
      </c>
      <c r="P43" s="6">
        <v>515550</v>
      </c>
      <c r="Q43" s="6">
        <v>1587057</v>
      </c>
      <c r="R43" s="5">
        <f t="shared" si="0"/>
        <v>6721962</v>
      </c>
    </row>
    <row r="44" spans="1:18" ht="13.5">
      <c r="A44" s="1"/>
      <c r="B44" s="2" t="s">
        <v>65</v>
      </c>
      <c r="C44" s="3"/>
      <c r="D44" s="5">
        <v>10913000</v>
      </c>
      <c r="E44" s="6">
        <v>0</v>
      </c>
      <c r="F44" s="6">
        <v>283384</v>
      </c>
      <c r="G44" s="6">
        <v>1591088</v>
      </c>
      <c r="H44" s="6">
        <v>1180361</v>
      </c>
      <c r="I44" s="6">
        <v>911854</v>
      </c>
      <c r="J44" s="6">
        <v>328593</v>
      </c>
      <c r="K44" s="6">
        <v>645338</v>
      </c>
      <c r="L44" s="6">
        <v>823474</v>
      </c>
      <c r="M44" s="6">
        <v>1003344</v>
      </c>
      <c r="N44" s="6">
        <v>752808</v>
      </c>
      <c r="O44" s="6">
        <v>968013</v>
      </c>
      <c r="P44" s="6">
        <v>714022</v>
      </c>
      <c r="Q44" s="6">
        <v>452264</v>
      </c>
      <c r="R44" s="5">
        <f t="shared" si="0"/>
        <v>9654543</v>
      </c>
    </row>
    <row r="45" spans="1:18" ht="13.5">
      <c r="A45" s="1"/>
      <c r="B45" s="2"/>
      <c r="C45" s="3" t="s">
        <v>36</v>
      </c>
      <c r="D45" s="5">
        <v>614000</v>
      </c>
      <c r="E45" s="6">
        <v>0</v>
      </c>
      <c r="F45" s="6">
        <v>0</v>
      </c>
      <c r="G45" s="6">
        <v>0</v>
      </c>
      <c r="H45" s="6">
        <v>166610</v>
      </c>
      <c r="I45" s="6">
        <v>0</v>
      </c>
      <c r="J45" s="6">
        <v>0</v>
      </c>
      <c r="K45" s="6">
        <v>0</v>
      </c>
      <c r="L45" s="6">
        <v>0</v>
      </c>
      <c r="M45" s="6">
        <v>357860</v>
      </c>
      <c r="N45" s="6">
        <v>0</v>
      </c>
      <c r="O45" s="6">
        <v>57510</v>
      </c>
      <c r="P45" s="6">
        <v>0</v>
      </c>
      <c r="Q45" s="6">
        <v>0</v>
      </c>
      <c r="R45" s="5">
        <f t="shared" si="0"/>
        <v>581980</v>
      </c>
    </row>
    <row r="46" spans="1:18" ht="13.5">
      <c r="A46" s="1"/>
      <c r="B46" s="2"/>
      <c r="C46" s="3" t="s">
        <v>48</v>
      </c>
      <c r="D46" s="5">
        <v>3474000</v>
      </c>
      <c r="E46" s="6">
        <v>0</v>
      </c>
      <c r="F46" s="6">
        <v>0</v>
      </c>
      <c r="G46" s="6">
        <v>759720</v>
      </c>
      <c r="H46" s="6">
        <v>546150</v>
      </c>
      <c r="I46" s="6">
        <v>237260</v>
      </c>
      <c r="J46" s="6">
        <v>37080</v>
      </c>
      <c r="K46" s="6">
        <v>372540</v>
      </c>
      <c r="L46" s="6">
        <v>335560</v>
      </c>
      <c r="M46" s="6">
        <v>0</v>
      </c>
      <c r="N46" s="6">
        <v>327830</v>
      </c>
      <c r="O46" s="6">
        <v>618060</v>
      </c>
      <c r="P46" s="6">
        <v>226070</v>
      </c>
      <c r="Q46" s="6">
        <v>0</v>
      </c>
      <c r="R46" s="5">
        <f t="shared" si="0"/>
        <v>3460270</v>
      </c>
    </row>
    <row r="47" spans="1:18" ht="13.5">
      <c r="A47" s="1"/>
      <c r="B47" s="2"/>
      <c r="C47" s="3" t="s">
        <v>43</v>
      </c>
      <c r="D47" s="5">
        <v>6825000</v>
      </c>
      <c r="E47" s="6">
        <v>0</v>
      </c>
      <c r="F47" s="6">
        <v>283384</v>
      </c>
      <c r="G47" s="6">
        <v>831368</v>
      </c>
      <c r="H47" s="6">
        <v>467601</v>
      </c>
      <c r="I47" s="6">
        <v>674594</v>
      </c>
      <c r="J47" s="6">
        <v>291513</v>
      </c>
      <c r="K47" s="6">
        <v>272798</v>
      </c>
      <c r="L47" s="6">
        <v>487914</v>
      </c>
      <c r="M47" s="6">
        <v>645484</v>
      </c>
      <c r="N47" s="6">
        <v>424978</v>
      </c>
      <c r="O47" s="6">
        <v>292443</v>
      </c>
      <c r="P47" s="6">
        <v>487952</v>
      </c>
      <c r="Q47" s="6">
        <v>452264</v>
      </c>
      <c r="R47" s="5">
        <f t="shared" si="0"/>
        <v>5612293</v>
      </c>
    </row>
    <row r="48" spans="1:18" ht="13.5">
      <c r="A48" s="1"/>
      <c r="B48" s="2" t="s">
        <v>66</v>
      </c>
      <c r="C48" s="3"/>
      <c r="D48" s="5">
        <v>1996992000</v>
      </c>
      <c r="E48" s="6">
        <v>57547000</v>
      </c>
      <c r="F48" s="6">
        <v>0</v>
      </c>
      <c r="G48" s="6">
        <v>1714665000</v>
      </c>
      <c r="H48" s="6">
        <v>54914000</v>
      </c>
      <c r="I48" s="6">
        <v>0</v>
      </c>
      <c r="J48" s="6">
        <v>0</v>
      </c>
      <c r="K48" s="6">
        <v>141212000</v>
      </c>
      <c r="L48" s="6">
        <v>0</v>
      </c>
      <c r="M48" s="6">
        <v>28149000</v>
      </c>
      <c r="N48" s="6">
        <v>0</v>
      </c>
      <c r="O48" s="6">
        <v>0</v>
      </c>
      <c r="P48" s="6">
        <v>0</v>
      </c>
      <c r="Q48" s="6">
        <v>0</v>
      </c>
      <c r="R48" s="5">
        <f t="shared" si="0"/>
        <v>1996487000</v>
      </c>
    </row>
    <row r="49" spans="1:18" ht="13.5">
      <c r="A49" s="1"/>
      <c r="B49" s="2" t="s">
        <v>67</v>
      </c>
      <c r="C49" s="3"/>
      <c r="D49" s="5">
        <f>1889507000+104126000</f>
        <v>1993633000</v>
      </c>
      <c r="E49" s="6">
        <v>9685342</v>
      </c>
      <c r="F49" s="6">
        <v>129411922</v>
      </c>
      <c r="G49" s="6">
        <v>388662219</v>
      </c>
      <c r="H49" s="6">
        <v>109027107</v>
      </c>
      <c r="I49" s="6">
        <v>83563490</v>
      </c>
      <c r="J49" s="6">
        <v>72990772</v>
      </c>
      <c r="K49" s="6">
        <v>104622992</v>
      </c>
      <c r="L49" s="6">
        <v>156149711</v>
      </c>
      <c r="M49" s="6">
        <v>104134376</v>
      </c>
      <c r="N49" s="6">
        <v>97105248</v>
      </c>
      <c r="O49" s="6">
        <v>131491921</v>
      </c>
      <c r="P49" s="6">
        <v>99654236</v>
      </c>
      <c r="Q49" s="6">
        <v>181336302</v>
      </c>
      <c r="R49" s="5">
        <f t="shared" si="0"/>
        <v>1667835638</v>
      </c>
    </row>
    <row r="50" spans="1:18" ht="13.5">
      <c r="A50" s="1"/>
      <c r="B50" s="2"/>
      <c r="C50" s="3" t="s">
        <v>49</v>
      </c>
      <c r="D50" s="5">
        <v>264479000</v>
      </c>
      <c r="E50" s="6">
        <v>2106560</v>
      </c>
      <c r="F50" s="6">
        <v>11692782</v>
      </c>
      <c r="G50" s="6">
        <v>19594656</v>
      </c>
      <c r="H50" s="6">
        <v>20387607</v>
      </c>
      <c r="I50" s="6">
        <v>16382342</v>
      </c>
      <c r="J50" s="6">
        <v>13914644</v>
      </c>
      <c r="K50" s="6">
        <v>19939122</v>
      </c>
      <c r="L50" s="6">
        <v>21997174</v>
      </c>
      <c r="M50" s="6">
        <v>26899071</v>
      </c>
      <c r="N50" s="6">
        <v>20801063</v>
      </c>
      <c r="O50" s="6">
        <v>29828340</v>
      </c>
      <c r="P50" s="6">
        <v>22637221</v>
      </c>
      <c r="Q50" s="6">
        <v>15419135</v>
      </c>
      <c r="R50" s="5">
        <f t="shared" si="0"/>
        <v>241599717</v>
      </c>
    </row>
    <row r="51" spans="1:18" ht="13.5">
      <c r="A51" s="1"/>
      <c r="B51" s="2"/>
      <c r="C51" s="3" t="s">
        <v>50</v>
      </c>
      <c r="D51" s="5">
        <v>2740000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2071160</v>
      </c>
      <c r="M51" s="6">
        <v>0</v>
      </c>
      <c r="N51" s="6">
        <v>0</v>
      </c>
      <c r="O51" s="6">
        <v>0</v>
      </c>
      <c r="P51" s="6">
        <v>-19252</v>
      </c>
      <c r="Q51" s="6">
        <v>0</v>
      </c>
      <c r="R51" s="5">
        <f t="shared" si="0"/>
        <v>2051908</v>
      </c>
    </row>
    <row r="52" spans="1:18" ht="13.5">
      <c r="A52" s="1"/>
      <c r="B52" s="2"/>
      <c r="C52" s="3" t="s">
        <v>41</v>
      </c>
      <c r="D52" s="5">
        <v>4267000</v>
      </c>
      <c r="E52" s="6">
        <v>0</v>
      </c>
      <c r="F52" s="6">
        <v>285860</v>
      </c>
      <c r="G52" s="6">
        <v>109220</v>
      </c>
      <c r="H52" s="6">
        <v>614618</v>
      </c>
      <c r="I52" s="6">
        <v>205660</v>
      </c>
      <c r="J52" s="6">
        <v>257700</v>
      </c>
      <c r="K52" s="6">
        <v>200139</v>
      </c>
      <c r="L52" s="6">
        <v>251026</v>
      </c>
      <c r="M52" s="6">
        <v>286140</v>
      </c>
      <c r="N52" s="6">
        <v>218906</v>
      </c>
      <c r="O52" s="6">
        <v>84580</v>
      </c>
      <c r="P52" s="6">
        <v>376946</v>
      </c>
      <c r="Q52" s="6">
        <v>277520</v>
      </c>
      <c r="R52" s="5">
        <f t="shared" si="0"/>
        <v>3168315</v>
      </c>
    </row>
    <row r="53" spans="1:18" ht="13.5">
      <c r="A53" s="1"/>
      <c r="B53" s="2"/>
      <c r="C53" s="3" t="s">
        <v>51</v>
      </c>
      <c r="D53" s="5">
        <v>766958000</v>
      </c>
      <c r="E53" s="6">
        <v>412054</v>
      </c>
      <c r="F53" s="6">
        <v>15749751</v>
      </c>
      <c r="G53" s="6">
        <v>30105633</v>
      </c>
      <c r="H53" s="6">
        <v>48959976</v>
      </c>
      <c r="I53" s="6">
        <v>42488624</v>
      </c>
      <c r="J53" s="6">
        <v>38650631</v>
      </c>
      <c r="K53" s="6">
        <v>41796796</v>
      </c>
      <c r="L53" s="6">
        <v>40701781</v>
      </c>
      <c r="M53" s="6">
        <v>46028064</v>
      </c>
      <c r="N53" s="6">
        <v>46894213</v>
      </c>
      <c r="O53" s="6">
        <v>50299561</v>
      </c>
      <c r="P53" s="6">
        <v>70293269</v>
      </c>
      <c r="Q53" s="6">
        <v>152219162</v>
      </c>
      <c r="R53" s="5">
        <f t="shared" si="0"/>
        <v>624599515</v>
      </c>
    </row>
    <row r="54" spans="1:18" ht="13.5">
      <c r="A54" s="1"/>
      <c r="B54" s="2" t="s">
        <v>68</v>
      </c>
      <c r="C54" s="3"/>
      <c r="D54" s="5">
        <v>5511135000</v>
      </c>
      <c r="E54" s="6">
        <v>40000</v>
      </c>
      <c r="F54" s="6">
        <v>23329861</v>
      </c>
      <c r="G54" s="6">
        <v>19420488</v>
      </c>
      <c r="H54" s="6">
        <v>31396528</v>
      </c>
      <c r="I54" s="6">
        <v>36568397</v>
      </c>
      <c r="J54" s="6">
        <v>2508183165</v>
      </c>
      <c r="K54" s="6">
        <v>58448916</v>
      </c>
      <c r="L54" s="6">
        <v>28630614</v>
      </c>
      <c r="M54" s="6">
        <v>1280742202</v>
      </c>
      <c r="N54" s="6">
        <v>35234332</v>
      </c>
      <c r="O54" s="6">
        <v>24839368</v>
      </c>
      <c r="P54" s="6">
        <v>1239030406</v>
      </c>
      <c r="Q54" s="6">
        <v>37271718</v>
      </c>
      <c r="R54" s="5">
        <f t="shared" si="0"/>
        <v>5323135995</v>
      </c>
    </row>
    <row r="55" spans="1:18" ht="13.5">
      <c r="A55" s="1"/>
      <c r="B55" s="2"/>
      <c r="C55" s="3" t="s">
        <v>52</v>
      </c>
      <c r="D55" s="5">
        <v>9429000</v>
      </c>
      <c r="E55" s="6">
        <v>0</v>
      </c>
      <c r="F55" s="6">
        <v>0</v>
      </c>
      <c r="G55" s="6">
        <v>133030</v>
      </c>
      <c r="H55" s="6">
        <v>533750</v>
      </c>
      <c r="I55" s="6">
        <v>385580</v>
      </c>
      <c r="J55" s="6">
        <v>1730910</v>
      </c>
      <c r="K55" s="6">
        <v>735920</v>
      </c>
      <c r="L55" s="6">
        <v>527600</v>
      </c>
      <c r="M55" s="6">
        <v>510750</v>
      </c>
      <c r="N55" s="6">
        <v>143320</v>
      </c>
      <c r="O55" s="6">
        <v>493510</v>
      </c>
      <c r="P55" s="6">
        <v>1028060</v>
      </c>
      <c r="Q55" s="6">
        <v>775900</v>
      </c>
      <c r="R55" s="5">
        <f t="shared" si="0"/>
        <v>6998330</v>
      </c>
    </row>
    <row r="56" spans="1:18" ht="13.5">
      <c r="A56" s="1"/>
      <c r="B56" s="2"/>
      <c r="C56" s="3" t="s">
        <v>39</v>
      </c>
      <c r="D56" s="5">
        <v>682000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204630</v>
      </c>
      <c r="P56" s="6">
        <v>0</v>
      </c>
      <c r="Q56" s="6">
        <v>0</v>
      </c>
      <c r="R56" s="5">
        <f t="shared" si="0"/>
        <v>204630</v>
      </c>
    </row>
    <row r="57" spans="1:18" ht="13.5">
      <c r="A57" s="1"/>
      <c r="B57" s="2"/>
      <c r="C57" s="3" t="s">
        <v>41</v>
      </c>
      <c r="D57" s="5">
        <v>7400000</v>
      </c>
      <c r="E57" s="6">
        <v>0</v>
      </c>
      <c r="F57" s="6">
        <v>36220</v>
      </c>
      <c r="G57" s="6">
        <v>502180</v>
      </c>
      <c r="H57" s="6">
        <v>318919</v>
      </c>
      <c r="I57" s="6">
        <v>285515</v>
      </c>
      <c r="J57" s="6">
        <v>407030</v>
      </c>
      <c r="K57" s="6">
        <v>652588</v>
      </c>
      <c r="L57" s="6">
        <v>556698</v>
      </c>
      <c r="M57" s="6">
        <v>946874</v>
      </c>
      <c r="N57" s="6">
        <v>421441</v>
      </c>
      <c r="O57" s="6">
        <v>455791</v>
      </c>
      <c r="P57" s="6">
        <v>1036532</v>
      </c>
      <c r="Q57" s="6">
        <v>522984</v>
      </c>
      <c r="R57" s="5">
        <f t="shared" si="0"/>
        <v>6142772</v>
      </c>
    </row>
    <row r="58" spans="1:18" ht="13.5">
      <c r="A58" s="1"/>
      <c r="B58" s="2"/>
      <c r="C58" s="7" t="s">
        <v>53</v>
      </c>
      <c r="D58" s="5">
        <v>6348000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3887800</v>
      </c>
      <c r="N58" s="6">
        <v>0</v>
      </c>
      <c r="O58" s="6">
        <v>0</v>
      </c>
      <c r="P58" s="6">
        <v>0</v>
      </c>
      <c r="Q58" s="6">
        <v>0</v>
      </c>
      <c r="R58" s="5">
        <f t="shared" si="0"/>
        <v>3887800</v>
      </c>
    </row>
    <row r="59" spans="1:18" ht="14.25" customHeight="1">
      <c r="A59" s="1"/>
      <c r="B59" s="2"/>
      <c r="C59" s="3" t="s">
        <v>44</v>
      </c>
      <c r="D59" s="5">
        <v>2197000</v>
      </c>
      <c r="E59" s="6">
        <v>0</v>
      </c>
      <c r="F59" s="6">
        <v>0</v>
      </c>
      <c r="G59" s="6">
        <v>273000</v>
      </c>
      <c r="H59" s="6">
        <v>136500</v>
      </c>
      <c r="I59" s="6">
        <v>136500</v>
      </c>
      <c r="J59" s="6">
        <v>136500</v>
      </c>
      <c r="K59" s="6">
        <v>136500</v>
      </c>
      <c r="L59" s="6">
        <v>136500</v>
      </c>
      <c r="M59" s="6">
        <v>136500</v>
      </c>
      <c r="N59" s="6">
        <v>136500</v>
      </c>
      <c r="O59" s="6">
        <v>136500</v>
      </c>
      <c r="P59" s="6">
        <v>136500</v>
      </c>
      <c r="Q59" s="6">
        <v>136500</v>
      </c>
      <c r="R59" s="5">
        <f t="shared" si="0"/>
        <v>1638000</v>
      </c>
    </row>
    <row r="60" spans="1:18" ht="13.5">
      <c r="A60" s="1"/>
      <c r="B60" s="2"/>
      <c r="C60" s="7" t="s">
        <v>54</v>
      </c>
      <c r="D60" s="5">
        <v>39282000</v>
      </c>
      <c r="E60" s="6">
        <v>0</v>
      </c>
      <c r="F60" s="6">
        <v>0</v>
      </c>
      <c r="G60" s="6">
        <v>458703</v>
      </c>
      <c r="H60" s="6">
        <v>451710</v>
      </c>
      <c r="I60" s="6">
        <v>11053432</v>
      </c>
      <c r="J60" s="6">
        <v>2923224</v>
      </c>
      <c r="K60" s="6">
        <v>2842983</v>
      </c>
      <c r="L60" s="6">
        <v>2657154</v>
      </c>
      <c r="M60" s="6">
        <v>2735128</v>
      </c>
      <c r="N60" s="6">
        <v>3131830</v>
      </c>
      <c r="O60" s="6">
        <v>3589773</v>
      </c>
      <c r="P60" s="6">
        <v>3343198</v>
      </c>
      <c r="Q60" s="6">
        <v>2985001</v>
      </c>
      <c r="R60" s="5">
        <f t="shared" si="0"/>
        <v>36172136</v>
      </c>
    </row>
    <row r="61" spans="1:18" ht="13.5">
      <c r="A61" s="1"/>
      <c r="B61" s="2"/>
      <c r="C61" s="3" t="s">
        <v>55</v>
      </c>
      <c r="D61" s="5">
        <v>272604000</v>
      </c>
      <c r="E61" s="6">
        <v>40000</v>
      </c>
      <c r="F61" s="6">
        <v>8612526</v>
      </c>
      <c r="G61" s="6">
        <v>13637188</v>
      </c>
      <c r="H61" s="6">
        <v>12066773</v>
      </c>
      <c r="I61" s="6">
        <v>13051474</v>
      </c>
      <c r="J61" s="6">
        <v>10570146</v>
      </c>
      <c r="K61" s="6">
        <v>33957249</v>
      </c>
      <c r="L61" s="6">
        <v>17205705</v>
      </c>
      <c r="M61" s="6">
        <v>17404098</v>
      </c>
      <c r="N61" s="6">
        <v>10508047</v>
      </c>
      <c r="O61" s="6">
        <v>9962938</v>
      </c>
      <c r="P61" s="6">
        <v>8963086</v>
      </c>
      <c r="Q61" s="6">
        <v>16924142</v>
      </c>
      <c r="R61" s="5">
        <f t="shared" si="0"/>
        <v>172903372</v>
      </c>
    </row>
    <row r="62" spans="1:18" ht="13.5">
      <c r="A62" s="1"/>
      <c r="B62" s="2"/>
      <c r="C62" s="7" t="s">
        <v>56</v>
      </c>
      <c r="D62" s="5">
        <v>4152000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1913841</v>
      </c>
      <c r="N62" s="6">
        <v>623025</v>
      </c>
      <c r="O62" s="6">
        <v>0</v>
      </c>
      <c r="P62" s="6">
        <v>0</v>
      </c>
      <c r="Q62" s="6">
        <v>0</v>
      </c>
      <c r="R62" s="5">
        <f t="shared" si="0"/>
        <v>2536866</v>
      </c>
    </row>
    <row r="63" spans="1:18" ht="13.5">
      <c r="A63" s="1"/>
      <c r="B63" s="2" t="s">
        <v>69</v>
      </c>
      <c r="C63" s="3"/>
      <c r="D63" s="5">
        <f>101261795285+2687565000</f>
        <v>103949360285</v>
      </c>
      <c r="E63" s="6">
        <v>46131700</v>
      </c>
      <c r="F63" s="6">
        <v>249362875</v>
      </c>
      <c r="G63" s="6">
        <v>941465703</v>
      </c>
      <c r="H63" s="6">
        <v>1704403310</v>
      </c>
      <c r="I63" s="6">
        <v>2879830946</v>
      </c>
      <c r="J63" s="6">
        <v>3046094526</v>
      </c>
      <c r="K63" s="6">
        <v>3179719638</v>
      </c>
      <c r="L63" s="6">
        <f>3617173481</f>
        <v>3617173481</v>
      </c>
      <c r="M63" s="6">
        <v>3788107578</v>
      </c>
      <c r="N63" s="6">
        <v>2657717374</v>
      </c>
      <c r="O63" s="6">
        <v>2050080246</v>
      </c>
      <c r="P63" s="6">
        <v>6135790053</v>
      </c>
      <c r="Q63" s="6">
        <v>10461472237</v>
      </c>
      <c r="R63" s="5">
        <f t="shared" si="0"/>
        <v>40757349667</v>
      </c>
    </row>
    <row r="64" spans="1:18" ht="13.5">
      <c r="A64" s="1"/>
      <c r="B64" s="2"/>
      <c r="C64" s="3" t="s">
        <v>57</v>
      </c>
      <c r="D64" s="5">
        <f>241097904+6285000</f>
        <v>247382904</v>
      </c>
      <c r="E64" s="6">
        <v>375222</v>
      </c>
      <c r="F64" s="6">
        <v>2871012</v>
      </c>
      <c r="G64" s="6">
        <v>7686696</v>
      </c>
      <c r="H64" s="6">
        <v>4937425</v>
      </c>
      <c r="I64" s="6">
        <v>5338634</v>
      </c>
      <c r="J64" s="6">
        <v>5187402</v>
      </c>
      <c r="K64" s="6">
        <v>16086950</v>
      </c>
      <c r="L64" s="6">
        <v>7464161</v>
      </c>
      <c r="M64" s="6">
        <v>10808272</v>
      </c>
      <c r="N64" s="6">
        <v>6187711</v>
      </c>
      <c r="O64" s="6">
        <v>8817452</v>
      </c>
      <c r="P64" s="6">
        <v>15826622</v>
      </c>
      <c r="Q64" s="6">
        <v>2578054</v>
      </c>
      <c r="R64" s="5">
        <f t="shared" si="0"/>
        <v>94165613</v>
      </c>
    </row>
    <row r="65" spans="1:18" ht="13.5">
      <c r="A65" s="1"/>
      <c r="B65" s="2"/>
      <c r="C65" s="3" t="s">
        <v>58</v>
      </c>
      <c r="D65" s="5">
        <f>251759707+4907000</f>
        <v>256666707</v>
      </c>
      <c r="E65" s="6">
        <v>426225</v>
      </c>
      <c r="F65" s="6">
        <v>1448363</v>
      </c>
      <c r="G65" s="6">
        <v>14983994</v>
      </c>
      <c r="H65" s="6">
        <v>8833649</v>
      </c>
      <c r="I65" s="6">
        <v>11411237</v>
      </c>
      <c r="J65" s="6">
        <v>7888881</v>
      </c>
      <c r="K65" s="6">
        <v>9856828</v>
      </c>
      <c r="L65" s="6">
        <v>8928294</v>
      </c>
      <c r="M65" s="6">
        <v>12395850</v>
      </c>
      <c r="N65" s="6">
        <v>10894338</v>
      </c>
      <c r="O65" s="6">
        <v>11445139</v>
      </c>
      <c r="P65" s="6">
        <v>29715733</v>
      </c>
      <c r="Q65" s="6">
        <v>24282498</v>
      </c>
      <c r="R65" s="5">
        <f t="shared" si="0"/>
        <v>152511029</v>
      </c>
    </row>
    <row r="66" spans="1:18" ht="13.5">
      <c r="A66" s="1"/>
      <c r="B66" s="2" t="s">
        <v>70</v>
      </c>
      <c r="C66" s="3"/>
      <c r="D66" s="5">
        <v>1291875000</v>
      </c>
      <c r="E66" s="6">
        <v>358197</v>
      </c>
      <c r="F66" s="6">
        <v>14234315</v>
      </c>
      <c r="G66" s="6">
        <v>28071936</v>
      </c>
      <c r="H66" s="6">
        <v>61727497</v>
      </c>
      <c r="I66" s="6">
        <v>67906058</v>
      </c>
      <c r="J66" s="6">
        <v>128655634</v>
      </c>
      <c r="K66" s="6">
        <v>81445234</v>
      </c>
      <c r="L66" s="6">
        <v>57307692</v>
      </c>
      <c r="M66" s="6">
        <v>156308150</v>
      </c>
      <c r="N66" s="6">
        <v>87103793</v>
      </c>
      <c r="O66" s="6">
        <v>86737914</v>
      </c>
      <c r="P66" s="6">
        <v>92205137</v>
      </c>
      <c r="Q66" s="6">
        <v>243842079</v>
      </c>
      <c r="R66" s="5">
        <f>SUM(E66:Q66)</f>
        <v>1105903636</v>
      </c>
    </row>
    <row r="67" spans="1:18" ht="13.5">
      <c r="A67" s="1"/>
      <c r="B67" s="2"/>
      <c r="C67" s="3" t="s">
        <v>36</v>
      </c>
      <c r="D67" s="5">
        <v>595000</v>
      </c>
      <c r="E67" s="6">
        <v>0</v>
      </c>
      <c r="F67" s="6">
        <v>0</v>
      </c>
      <c r="G67" s="6">
        <v>0</v>
      </c>
      <c r="H67" s="6">
        <v>0</v>
      </c>
      <c r="I67" s="6">
        <v>265000</v>
      </c>
      <c r="J67" s="6">
        <v>214880</v>
      </c>
      <c r="K67" s="6">
        <v>91440</v>
      </c>
      <c r="L67" s="6">
        <v>2240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5">
        <f>SUM(E67:Q67)</f>
        <v>573560</v>
      </c>
    </row>
    <row r="68" spans="1:18" ht="14.25" customHeight="1">
      <c r="A68" s="1"/>
      <c r="B68" s="2"/>
      <c r="C68" s="3" t="s">
        <v>44</v>
      </c>
      <c r="D68" s="5">
        <v>1231098000</v>
      </c>
      <c r="E68" s="6">
        <v>358197</v>
      </c>
      <c r="F68" s="6">
        <v>11019215</v>
      </c>
      <c r="G68" s="6">
        <v>21068836</v>
      </c>
      <c r="H68" s="6">
        <v>56258397</v>
      </c>
      <c r="I68" s="6">
        <v>62557558</v>
      </c>
      <c r="J68" s="6">
        <v>123305654</v>
      </c>
      <c r="K68" s="6">
        <v>76493094</v>
      </c>
      <c r="L68" s="6">
        <v>52213552</v>
      </c>
      <c r="M68" s="6">
        <v>151481850</v>
      </c>
      <c r="N68" s="6">
        <v>81969093</v>
      </c>
      <c r="O68" s="6">
        <v>81757214</v>
      </c>
      <c r="P68" s="6">
        <v>87301637</v>
      </c>
      <c r="Q68" s="6">
        <v>239530579</v>
      </c>
      <c r="R68" s="5">
        <f>SUM(E68:Q68)</f>
        <v>1045314876</v>
      </c>
    </row>
    <row r="69" spans="1:18" ht="13.5">
      <c r="A69" s="1"/>
      <c r="B69" s="2" t="s">
        <v>71</v>
      </c>
      <c r="C69" s="7"/>
      <c r="D69" s="5">
        <f>67696645000-12738000</f>
        <v>67683907000</v>
      </c>
      <c r="E69" s="6">
        <v>17757482000</v>
      </c>
      <c r="F69" s="6">
        <v>0</v>
      </c>
      <c r="G69" s="6">
        <v>0</v>
      </c>
      <c r="H69" s="6">
        <v>12141282000</v>
      </c>
      <c r="I69" s="6">
        <v>0</v>
      </c>
      <c r="J69" s="6">
        <v>0</v>
      </c>
      <c r="K69" s="6">
        <v>17633534000</v>
      </c>
      <c r="L69" s="6">
        <v>0</v>
      </c>
      <c r="M69" s="6">
        <v>0</v>
      </c>
      <c r="N69" s="6">
        <v>7420396000</v>
      </c>
      <c r="O69" s="6">
        <v>0</v>
      </c>
      <c r="P69" s="6">
        <v>8030156000</v>
      </c>
      <c r="Q69" s="6">
        <v>0</v>
      </c>
      <c r="R69" s="5">
        <f>SUM(E69:Q69)</f>
        <v>62982850000</v>
      </c>
    </row>
    <row r="70" ht="18" customHeight="1">
      <c r="A70" t="s">
        <v>148</v>
      </c>
    </row>
    <row r="71" ht="18" customHeight="1">
      <c r="A71" t="s">
        <v>149</v>
      </c>
    </row>
  </sheetData>
  <mergeCells count="9">
    <mergeCell ref="A1:R1"/>
    <mergeCell ref="A5:C7"/>
    <mergeCell ref="D5:D7"/>
    <mergeCell ref="E5:R5"/>
    <mergeCell ref="N6:Q6"/>
    <mergeCell ref="R6:R7"/>
    <mergeCell ref="E6:G6"/>
    <mergeCell ref="H6:J6"/>
    <mergeCell ref="K6:M6"/>
  </mergeCells>
  <printOptions/>
  <pageMargins left="0.7874015748031497" right="0.1968503937007874" top="0.72" bottom="0.1968503937007874" header="0.5118110236220472" footer="0.2"/>
  <pageSetup horizontalDpi="600" verticalDpi="600" orientation="landscape" paperSize="9" scale="56" r:id="rId1"/>
  <ignoredErrors>
    <ignoredError sqref="R45:R69 R9:R4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SheetLayoutView="75" workbookViewId="0" topLeftCell="A1">
      <pane xSplit="3" ySplit="7" topLeftCell="D8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F27" sqref="F27"/>
    </sheetView>
  </sheetViews>
  <sheetFormatPr defaultColWidth="9.00390625" defaultRowHeight="13.5"/>
  <cols>
    <col min="1" max="1" width="2.375" style="0" customWidth="1"/>
    <col min="2" max="2" width="1.00390625" style="0" customWidth="1"/>
    <col min="3" max="3" width="30.625" style="0" customWidth="1"/>
    <col min="4" max="4" width="14.875" style="0" customWidth="1"/>
    <col min="5" max="17" width="13.375" style="0" customWidth="1"/>
    <col min="18" max="18" width="14.875" style="0" customWidth="1"/>
  </cols>
  <sheetData>
    <row r="1" spans="1:18" ht="13.5">
      <c r="A1" s="9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13.5">
      <c r="A2" t="s">
        <v>0</v>
      </c>
    </row>
    <row r="3" ht="13.5">
      <c r="A3" t="s">
        <v>10</v>
      </c>
    </row>
    <row r="4" ht="13.5">
      <c r="R4" s="8" t="s">
        <v>20</v>
      </c>
    </row>
    <row r="5" spans="1:18" ht="13.5">
      <c r="A5" s="10" t="s">
        <v>21</v>
      </c>
      <c r="B5" s="11"/>
      <c r="C5" s="12"/>
      <c r="D5" s="19" t="s">
        <v>33</v>
      </c>
      <c r="E5" s="22" t="s">
        <v>22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18" ht="13.5">
      <c r="A6" s="13"/>
      <c r="B6" s="9"/>
      <c r="C6" s="15"/>
      <c r="D6" s="20"/>
      <c r="E6" s="17" t="s">
        <v>5</v>
      </c>
      <c r="F6" s="17"/>
      <c r="G6" s="18"/>
      <c r="H6" s="17" t="s">
        <v>6</v>
      </c>
      <c r="I6" s="17"/>
      <c r="J6" s="18"/>
      <c r="K6" s="17" t="s">
        <v>7</v>
      </c>
      <c r="L6" s="17"/>
      <c r="M6" s="18"/>
      <c r="N6" s="17" t="s">
        <v>8</v>
      </c>
      <c r="O6" s="17"/>
      <c r="P6" s="17"/>
      <c r="Q6" s="18"/>
      <c r="R6" s="20" t="s">
        <v>9</v>
      </c>
    </row>
    <row r="7" spans="1:18" ht="13.5">
      <c r="A7" s="16"/>
      <c r="B7" s="17"/>
      <c r="C7" s="18"/>
      <c r="D7" s="21"/>
      <c r="E7" s="4" t="s">
        <v>2</v>
      </c>
      <c r="F7" s="4" t="s">
        <v>3</v>
      </c>
      <c r="G7" s="4" t="s">
        <v>4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  <c r="N7" s="4" t="s">
        <v>17</v>
      </c>
      <c r="O7" s="4" t="s">
        <v>18</v>
      </c>
      <c r="P7" s="4" t="s">
        <v>19</v>
      </c>
      <c r="Q7" s="4" t="s">
        <v>2</v>
      </c>
      <c r="R7" s="21"/>
    </row>
    <row r="8" spans="1:18" ht="13.5">
      <c r="A8" s="1"/>
      <c r="B8" s="2" t="s">
        <v>138</v>
      </c>
      <c r="C8" s="3"/>
      <c r="D8" s="5">
        <f>152742933000-797974000</f>
        <v>151944959000</v>
      </c>
      <c r="E8" s="6">
        <v>5403606155</v>
      </c>
      <c r="F8" s="6">
        <v>5528201643</v>
      </c>
      <c r="G8" s="6">
        <v>14705462339</v>
      </c>
      <c r="H8" s="6">
        <v>9857700257</v>
      </c>
      <c r="I8" s="6">
        <v>10788864508</v>
      </c>
      <c r="J8" s="6">
        <v>8214523987</v>
      </c>
      <c r="K8" s="6">
        <v>9878647681</v>
      </c>
      <c r="L8" s="6">
        <v>9416657553</v>
      </c>
      <c r="M8" s="6">
        <v>16953588722</v>
      </c>
      <c r="N8" s="6">
        <v>7146178590</v>
      </c>
      <c r="O8" s="6">
        <v>11901287408</v>
      </c>
      <c r="P8" s="6">
        <v>10763030471</v>
      </c>
      <c r="Q8" s="6">
        <v>19762154644</v>
      </c>
      <c r="R8" s="5">
        <f>SUM(E8:Q8)</f>
        <v>140319903958</v>
      </c>
    </row>
    <row r="9" spans="1:18" ht="13.5">
      <c r="A9" s="1"/>
      <c r="B9" s="2"/>
      <c r="C9" s="3" t="s">
        <v>36</v>
      </c>
      <c r="D9" s="5">
        <v>53230000</v>
      </c>
      <c r="E9" s="6">
        <v>582850</v>
      </c>
      <c r="F9" s="6">
        <v>1244345</v>
      </c>
      <c r="G9" s="6">
        <v>5311841</v>
      </c>
      <c r="H9" s="6">
        <v>3819185</v>
      </c>
      <c r="I9" s="6">
        <v>3216367</v>
      </c>
      <c r="J9" s="6">
        <v>2989161</v>
      </c>
      <c r="K9" s="6">
        <v>5703857</v>
      </c>
      <c r="L9" s="6">
        <v>8379294</v>
      </c>
      <c r="M9" s="6">
        <v>9156216</v>
      </c>
      <c r="N9" s="6">
        <v>4562367</v>
      </c>
      <c r="O9" s="6">
        <v>3206652</v>
      </c>
      <c r="P9" s="6">
        <v>2467800</v>
      </c>
      <c r="Q9" s="6">
        <v>613205</v>
      </c>
      <c r="R9" s="5">
        <f aca="true" t="shared" si="0" ref="R9:R24">SUM(E9:Q9)</f>
        <v>51253140</v>
      </c>
    </row>
    <row r="10" spans="1:18" ht="13.5">
      <c r="A10" s="1"/>
      <c r="B10" s="2"/>
      <c r="C10" s="3" t="s">
        <v>142</v>
      </c>
      <c r="D10" s="5">
        <v>258977000</v>
      </c>
      <c r="E10" s="6">
        <v>418355</v>
      </c>
      <c r="F10" s="6">
        <v>4414261</v>
      </c>
      <c r="G10" s="6">
        <v>11133382</v>
      </c>
      <c r="H10" s="6">
        <v>16251231</v>
      </c>
      <c r="I10" s="6">
        <v>15534193</v>
      </c>
      <c r="J10" s="6">
        <v>12237983</v>
      </c>
      <c r="K10" s="6">
        <v>12311322</v>
      </c>
      <c r="L10" s="6">
        <v>17128861</v>
      </c>
      <c r="M10" s="6">
        <v>19400279</v>
      </c>
      <c r="N10" s="6">
        <v>12582668</v>
      </c>
      <c r="O10" s="6">
        <v>14312864</v>
      </c>
      <c r="P10" s="6">
        <v>29068399</v>
      </c>
      <c r="Q10" s="6">
        <v>20892160</v>
      </c>
      <c r="R10" s="5">
        <f t="shared" si="0"/>
        <v>185685958</v>
      </c>
    </row>
    <row r="11" spans="1:18" ht="13.5">
      <c r="A11" s="1"/>
      <c r="B11" s="2"/>
      <c r="C11" s="3" t="s">
        <v>37</v>
      </c>
      <c r="D11" s="5">
        <v>93824000</v>
      </c>
      <c r="E11" s="6">
        <v>0</v>
      </c>
      <c r="F11" s="6">
        <v>3065620</v>
      </c>
      <c r="G11" s="6">
        <v>8643097</v>
      </c>
      <c r="H11" s="6">
        <v>4339477</v>
      </c>
      <c r="I11" s="6">
        <v>10872297</v>
      </c>
      <c r="J11" s="6">
        <v>7488281</v>
      </c>
      <c r="K11" s="6">
        <v>10763381</v>
      </c>
      <c r="L11" s="6">
        <v>9012975</v>
      </c>
      <c r="M11" s="6">
        <v>5091637</v>
      </c>
      <c r="N11" s="6">
        <v>8464246</v>
      </c>
      <c r="O11" s="6">
        <v>4450292</v>
      </c>
      <c r="P11" s="6">
        <v>6872400</v>
      </c>
      <c r="Q11" s="6">
        <v>4017559</v>
      </c>
      <c r="R11" s="5">
        <f t="shared" si="0"/>
        <v>83081262</v>
      </c>
    </row>
    <row r="12" spans="1:18" ht="13.5">
      <c r="A12" s="1"/>
      <c r="B12" s="2"/>
      <c r="C12" s="7" t="s">
        <v>143</v>
      </c>
      <c r="D12" s="5">
        <v>27858000</v>
      </c>
      <c r="E12" s="6">
        <v>284720</v>
      </c>
      <c r="F12" s="6">
        <v>1137854</v>
      </c>
      <c r="G12" s="6">
        <v>1977059</v>
      </c>
      <c r="H12" s="6">
        <v>1795924</v>
      </c>
      <c r="I12" s="6">
        <v>1408574</v>
      </c>
      <c r="J12" s="6">
        <v>1396798</v>
      </c>
      <c r="K12" s="6">
        <v>871663</v>
      </c>
      <c r="L12" s="6">
        <v>2080584</v>
      </c>
      <c r="M12" s="6">
        <v>2243243</v>
      </c>
      <c r="N12" s="6">
        <v>2465954</v>
      </c>
      <c r="O12" s="6">
        <v>1872481</v>
      </c>
      <c r="P12" s="6">
        <v>1273722</v>
      </c>
      <c r="Q12" s="6">
        <v>285324</v>
      </c>
      <c r="R12" s="5">
        <f t="shared" si="0"/>
        <v>19093900</v>
      </c>
    </row>
    <row r="13" spans="1:18" ht="13.5">
      <c r="A13" s="1"/>
      <c r="B13" s="2"/>
      <c r="C13" s="3" t="s">
        <v>38</v>
      </c>
      <c r="D13" s="5">
        <v>230049000</v>
      </c>
      <c r="E13" s="6">
        <v>90315344</v>
      </c>
      <c r="F13" s="6">
        <v>79370831</v>
      </c>
      <c r="G13" s="6">
        <v>6891827</v>
      </c>
      <c r="H13" s="6">
        <v>289409</v>
      </c>
      <c r="I13" s="6">
        <v>323050</v>
      </c>
      <c r="J13" s="6">
        <v>90619</v>
      </c>
      <c r="K13" s="6">
        <v>2416786</v>
      </c>
      <c r="L13" s="6">
        <v>1182789</v>
      </c>
      <c r="M13" s="6">
        <v>294460</v>
      </c>
      <c r="N13" s="6">
        <v>439759</v>
      </c>
      <c r="O13" s="6">
        <v>6389</v>
      </c>
      <c r="P13" s="6">
        <v>308300</v>
      </c>
      <c r="Q13" s="6">
        <v>7430887</v>
      </c>
      <c r="R13" s="5">
        <f t="shared" si="0"/>
        <v>189360450</v>
      </c>
    </row>
    <row r="14" spans="1:18" ht="13.5">
      <c r="A14" s="1"/>
      <c r="B14" s="2"/>
      <c r="C14" s="3" t="s">
        <v>41</v>
      </c>
      <c r="D14" s="5">
        <v>34023000</v>
      </c>
      <c r="E14" s="6">
        <v>0</v>
      </c>
      <c r="F14" s="6">
        <v>255753</v>
      </c>
      <c r="G14" s="6">
        <v>340978</v>
      </c>
      <c r="H14" s="6">
        <v>515889</v>
      </c>
      <c r="I14" s="6">
        <v>829390</v>
      </c>
      <c r="J14" s="6">
        <v>510961</v>
      </c>
      <c r="K14" s="6">
        <v>543824</v>
      </c>
      <c r="L14" s="6">
        <v>787189</v>
      </c>
      <c r="M14" s="6">
        <v>546618</v>
      </c>
      <c r="N14" s="6">
        <v>482462</v>
      </c>
      <c r="O14" s="6">
        <v>401518</v>
      </c>
      <c r="P14" s="6">
        <v>803523</v>
      </c>
      <c r="Q14" s="6">
        <v>489464</v>
      </c>
      <c r="R14" s="5">
        <f t="shared" si="0"/>
        <v>6507569</v>
      </c>
    </row>
    <row r="15" spans="1:18" ht="13.5">
      <c r="A15" s="1"/>
      <c r="B15" s="2"/>
      <c r="C15" s="3" t="s">
        <v>43</v>
      </c>
      <c r="D15" s="5">
        <v>4010554000</v>
      </c>
      <c r="E15" s="6">
        <v>15823908</v>
      </c>
      <c r="F15" s="6">
        <v>120442745</v>
      </c>
      <c r="G15" s="6">
        <v>219130073</v>
      </c>
      <c r="H15" s="6">
        <v>289295784</v>
      </c>
      <c r="I15" s="6">
        <v>277779297</v>
      </c>
      <c r="J15" s="6">
        <v>310622430</v>
      </c>
      <c r="K15" s="6">
        <v>357016592</v>
      </c>
      <c r="L15" s="6">
        <v>230333282</v>
      </c>
      <c r="M15" s="6">
        <v>285030400</v>
      </c>
      <c r="N15" s="6">
        <v>304856114</v>
      </c>
      <c r="O15" s="6">
        <v>301928320</v>
      </c>
      <c r="P15" s="6">
        <v>432341600</v>
      </c>
      <c r="Q15" s="6">
        <v>669017222</v>
      </c>
      <c r="R15" s="5">
        <f t="shared" si="0"/>
        <v>3813617767</v>
      </c>
    </row>
    <row r="16" spans="1:18" ht="13.5">
      <c r="A16" s="1"/>
      <c r="B16" s="2"/>
      <c r="C16" s="3" t="s">
        <v>144</v>
      </c>
      <c r="D16" s="5">
        <f>3829336000-10912000</f>
        <v>3818424000</v>
      </c>
      <c r="E16" s="6">
        <v>5317666</v>
      </c>
      <c r="F16" s="6">
        <v>45299830</v>
      </c>
      <c r="G16" s="6">
        <v>93404410</v>
      </c>
      <c r="H16" s="6">
        <v>226735813</v>
      </c>
      <c r="I16" s="6">
        <v>218531928</v>
      </c>
      <c r="J16" s="6">
        <v>129543267</v>
      </c>
      <c r="K16" s="6">
        <v>115001313</v>
      </c>
      <c r="L16" s="6">
        <v>104860466</v>
      </c>
      <c r="M16" s="6">
        <v>200601743</v>
      </c>
      <c r="N16" s="6">
        <v>134041861</v>
      </c>
      <c r="O16" s="6">
        <v>184359781</v>
      </c>
      <c r="P16" s="6">
        <v>208794498</v>
      </c>
      <c r="Q16" s="6">
        <v>1039906669</v>
      </c>
      <c r="R16" s="5">
        <f t="shared" si="0"/>
        <v>2706399245</v>
      </c>
    </row>
    <row r="17" spans="1:18" ht="13.5">
      <c r="A17" s="1"/>
      <c r="B17" s="2"/>
      <c r="C17" s="3" t="s">
        <v>145</v>
      </c>
      <c r="D17" s="5">
        <f>7819414000-18057000</f>
        <v>7801357000</v>
      </c>
      <c r="E17" s="6">
        <v>4985767</v>
      </c>
      <c r="F17" s="6">
        <v>293565889</v>
      </c>
      <c r="G17" s="6">
        <v>436305604</v>
      </c>
      <c r="H17" s="6">
        <v>510725574</v>
      </c>
      <c r="I17" s="6">
        <v>427704079</v>
      </c>
      <c r="J17" s="6">
        <v>444000242</v>
      </c>
      <c r="K17" s="6">
        <v>418257142</v>
      </c>
      <c r="L17" s="6">
        <v>481532167</v>
      </c>
      <c r="M17" s="6">
        <v>745591241</v>
      </c>
      <c r="N17" s="6">
        <v>420485487</v>
      </c>
      <c r="O17" s="6">
        <v>550342595</v>
      </c>
      <c r="P17" s="6">
        <v>1462789292</v>
      </c>
      <c r="Q17" s="6">
        <v>1463385642</v>
      </c>
      <c r="R17" s="5">
        <f t="shared" si="0"/>
        <v>7659670721</v>
      </c>
    </row>
    <row r="18" spans="1:18" ht="13.5">
      <c r="A18" s="1"/>
      <c r="B18" s="2"/>
      <c r="C18" s="7" t="s">
        <v>146</v>
      </c>
      <c r="D18" s="5">
        <f>30604262000-270752000</f>
        <v>30333510000</v>
      </c>
      <c r="E18" s="6">
        <v>29370464</v>
      </c>
      <c r="F18" s="6">
        <v>229097788</v>
      </c>
      <c r="G18" s="6">
        <v>825797545</v>
      </c>
      <c r="H18" s="6">
        <v>3557224063</v>
      </c>
      <c r="I18" s="6">
        <v>3375671615</v>
      </c>
      <c r="J18" s="6">
        <v>2118388165</v>
      </c>
      <c r="K18" s="6">
        <v>2133234395</v>
      </c>
      <c r="L18" s="6">
        <v>3326136215</v>
      </c>
      <c r="M18" s="6">
        <v>2158564722</v>
      </c>
      <c r="N18" s="6">
        <v>940056934</v>
      </c>
      <c r="O18" s="6">
        <v>3180844052</v>
      </c>
      <c r="P18" s="6">
        <v>1867088054</v>
      </c>
      <c r="Q18" s="6">
        <v>4446385827</v>
      </c>
      <c r="R18" s="5">
        <f t="shared" si="0"/>
        <v>28187859839</v>
      </c>
    </row>
    <row r="19" spans="1:18" ht="13.5">
      <c r="A19" s="1"/>
      <c r="B19" s="2"/>
      <c r="C19" s="7" t="s">
        <v>147</v>
      </c>
      <c r="D19" s="5">
        <f>13019293000-178320000</f>
        <v>12840973000</v>
      </c>
      <c r="E19" s="6">
        <v>321742</v>
      </c>
      <c r="F19" s="6">
        <v>98668891</v>
      </c>
      <c r="G19" s="6">
        <v>375817400</v>
      </c>
      <c r="H19" s="6">
        <v>643559625</v>
      </c>
      <c r="I19" s="6">
        <v>960396398</v>
      </c>
      <c r="J19" s="6">
        <v>589582001</v>
      </c>
      <c r="K19" s="6">
        <v>600698099</v>
      </c>
      <c r="L19" s="6">
        <v>652756612</v>
      </c>
      <c r="M19" s="6">
        <v>727838162</v>
      </c>
      <c r="N19" s="6">
        <v>659487346</v>
      </c>
      <c r="O19" s="6">
        <v>1769649646</v>
      </c>
      <c r="P19" s="6">
        <v>1871972081</v>
      </c>
      <c r="Q19" s="6">
        <v>3471124965</v>
      </c>
      <c r="R19" s="5">
        <f t="shared" si="0"/>
        <v>12421872968</v>
      </c>
    </row>
    <row r="20" spans="1:18" ht="13.5">
      <c r="A20" s="1"/>
      <c r="B20" s="2" t="s">
        <v>139</v>
      </c>
      <c r="C20" s="3"/>
      <c r="D20" s="5">
        <v>11335913169</v>
      </c>
      <c r="E20" s="6">
        <v>68095420</v>
      </c>
      <c r="F20" s="6">
        <v>1925300</v>
      </c>
      <c r="G20" s="6">
        <v>18091805</v>
      </c>
      <c r="H20" s="6">
        <v>533906970</v>
      </c>
      <c r="I20" s="6">
        <v>24279139</v>
      </c>
      <c r="J20" s="6">
        <v>1096534300</v>
      </c>
      <c r="K20" s="6">
        <v>395123433</v>
      </c>
      <c r="L20" s="6">
        <v>124858253</v>
      </c>
      <c r="M20" s="6">
        <v>1547276708</v>
      </c>
      <c r="N20" s="6">
        <v>211383929</v>
      </c>
      <c r="O20" s="6">
        <v>675251492</v>
      </c>
      <c r="P20" s="6">
        <v>3502129163</v>
      </c>
      <c r="Q20" s="6">
        <v>715532591</v>
      </c>
      <c r="R20" s="5">
        <f t="shared" si="0"/>
        <v>8914388503</v>
      </c>
    </row>
    <row r="21" spans="1:18" ht="13.5">
      <c r="A21" s="1"/>
      <c r="B21" s="2"/>
      <c r="C21" s="3" t="s">
        <v>57</v>
      </c>
      <c r="D21" s="5">
        <v>30182051</v>
      </c>
      <c r="E21" s="6">
        <v>55420</v>
      </c>
      <c r="F21" s="6">
        <v>1742870</v>
      </c>
      <c r="G21" s="6">
        <v>1753475</v>
      </c>
      <c r="H21" s="6">
        <v>1914374</v>
      </c>
      <c r="I21" s="6">
        <v>1349780</v>
      </c>
      <c r="J21" s="6">
        <v>1691011</v>
      </c>
      <c r="K21" s="6">
        <v>2517085</v>
      </c>
      <c r="L21" s="6">
        <v>2434352</v>
      </c>
      <c r="M21" s="6">
        <v>2172755</v>
      </c>
      <c r="N21" s="6">
        <v>2190700</v>
      </c>
      <c r="O21" s="6">
        <v>1976374</v>
      </c>
      <c r="P21" s="6">
        <v>1772545</v>
      </c>
      <c r="Q21" s="6">
        <v>899630</v>
      </c>
      <c r="R21" s="5">
        <f t="shared" si="0"/>
        <v>22470371</v>
      </c>
    </row>
    <row r="22" spans="1:18" ht="13.5">
      <c r="A22" s="1"/>
      <c r="B22" s="2"/>
      <c r="C22" s="3" t="s">
        <v>58</v>
      </c>
      <c r="D22" s="5">
        <v>29558098</v>
      </c>
      <c r="E22" s="6">
        <v>0</v>
      </c>
      <c r="F22" s="6">
        <v>45930</v>
      </c>
      <c r="G22" s="6">
        <v>459242</v>
      </c>
      <c r="H22" s="6">
        <v>1375626</v>
      </c>
      <c r="I22" s="6">
        <v>1503640</v>
      </c>
      <c r="J22" s="6">
        <v>1749439</v>
      </c>
      <c r="K22" s="6">
        <v>1817876</v>
      </c>
      <c r="L22" s="6">
        <v>2072970</v>
      </c>
      <c r="M22" s="6">
        <v>2252978</v>
      </c>
      <c r="N22" s="6">
        <v>1454153</v>
      </c>
      <c r="O22" s="6">
        <v>1209818</v>
      </c>
      <c r="P22" s="6">
        <v>1349402</v>
      </c>
      <c r="Q22" s="6">
        <v>1682382</v>
      </c>
      <c r="R22" s="5">
        <f t="shared" si="0"/>
        <v>16973456</v>
      </c>
    </row>
    <row r="23" spans="1:18" ht="13.5">
      <c r="A23" s="1"/>
      <c r="B23" s="2" t="s">
        <v>140</v>
      </c>
      <c r="C23" s="3"/>
      <c r="D23" s="5">
        <v>10000000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5">
        <f t="shared" si="0"/>
        <v>0</v>
      </c>
    </row>
    <row r="24" spans="1:18" ht="13.5">
      <c r="A24" s="1"/>
      <c r="B24" s="2" t="s">
        <v>141</v>
      </c>
      <c r="C24" s="3"/>
      <c r="D24" s="5">
        <v>100000000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5">
        <f t="shared" si="0"/>
        <v>0</v>
      </c>
    </row>
    <row r="25" ht="18" customHeight="1">
      <c r="A25" t="s">
        <v>72</v>
      </c>
    </row>
  </sheetData>
  <mergeCells count="9">
    <mergeCell ref="A1:R1"/>
    <mergeCell ref="A5:C7"/>
    <mergeCell ref="D5:D7"/>
    <mergeCell ref="E5:R5"/>
    <mergeCell ref="E6:G6"/>
    <mergeCell ref="H6:J6"/>
    <mergeCell ref="K6:M6"/>
    <mergeCell ref="N6:Q6"/>
    <mergeCell ref="R6:R7"/>
  </mergeCells>
  <printOptions/>
  <pageMargins left="0.75" right="0.2" top="1" bottom="1" header="0.512" footer="0.512"/>
  <pageSetup horizontalDpi="600" verticalDpi="600" orientation="landscape" paperSize="9" scale="56" r:id="rId1"/>
  <ignoredErrors>
    <ignoredError sqref="R9:R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SheetLayoutView="75" workbookViewId="0" topLeftCell="A1">
      <pane xSplit="3" ySplit="7" topLeftCell="D8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C30" sqref="C30"/>
    </sheetView>
  </sheetViews>
  <sheetFormatPr defaultColWidth="9.00390625" defaultRowHeight="13.5"/>
  <cols>
    <col min="1" max="1" width="2.375" style="0" customWidth="1"/>
    <col min="2" max="2" width="1.00390625" style="0" customWidth="1"/>
    <col min="3" max="3" width="30.625" style="0" customWidth="1"/>
    <col min="4" max="4" width="14.875" style="0" customWidth="1"/>
    <col min="5" max="17" width="13.375" style="0" customWidth="1"/>
    <col min="18" max="18" width="14.875" style="0" customWidth="1"/>
  </cols>
  <sheetData>
    <row r="1" spans="1:18" ht="13.5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13.5">
      <c r="A2" t="s">
        <v>0</v>
      </c>
    </row>
    <row r="3" ht="13.5">
      <c r="A3" t="s">
        <v>1</v>
      </c>
    </row>
    <row r="4" ht="13.5">
      <c r="R4" s="8" t="s">
        <v>20</v>
      </c>
    </row>
    <row r="5" spans="1:18" ht="13.5">
      <c r="A5" s="10" t="s">
        <v>21</v>
      </c>
      <c r="B5" s="11"/>
      <c r="C5" s="12"/>
      <c r="D5" s="19" t="s">
        <v>33</v>
      </c>
      <c r="E5" s="22" t="s">
        <v>22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18" ht="13.5">
      <c r="A6" s="13"/>
      <c r="B6" s="9"/>
      <c r="C6" s="15"/>
      <c r="D6" s="20"/>
      <c r="E6" s="17" t="s">
        <v>5</v>
      </c>
      <c r="F6" s="17"/>
      <c r="G6" s="18"/>
      <c r="H6" s="17" t="s">
        <v>6</v>
      </c>
      <c r="I6" s="17"/>
      <c r="J6" s="18"/>
      <c r="K6" s="17" t="s">
        <v>7</v>
      </c>
      <c r="L6" s="17"/>
      <c r="M6" s="18"/>
      <c r="N6" s="17" t="s">
        <v>8</v>
      </c>
      <c r="O6" s="17"/>
      <c r="P6" s="17"/>
      <c r="Q6" s="18"/>
      <c r="R6" s="20" t="s">
        <v>9</v>
      </c>
    </row>
    <row r="7" spans="1:18" ht="13.5">
      <c r="A7" s="16"/>
      <c r="B7" s="17"/>
      <c r="C7" s="18"/>
      <c r="D7" s="21"/>
      <c r="E7" s="4" t="s">
        <v>2</v>
      </c>
      <c r="F7" s="4" t="s">
        <v>3</v>
      </c>
      <c r="G7" s="4" t="s">
        <v>4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  <c r="N7" s="4" t="s">
        <v>17</v>
      </c>
      <c r="O7" s="4" t="s">
        <v>18</v>
      </c>
      <c r="P7" s="4" t="s">
        <v>19</v>
      </c>
      <c r="Q7" s="4" t="s">
        <v>2</v>
      </c>
      <c r="R7" s="21"/>
    </row>
    <row r="8" spans="1:18" ht="13.5">
      <c r="A8" s="1" t="s">
        <v>73</v>
      </c>
      <c r="B8" s="2"/>
      <c r="C8" s="3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"/>
    </row>
    <row r="9" spans="1:18" ht="13.5">
      <c r="A9" s="1"/>
      <c r="B9" s="2" t="s">
        <v>74</v>
      </c>
      <c r="C9" s="3"/>
      <c r="D9" s="5">
        <f>1806737000-3074000</f>
        <v>1803663000</v>
      </c>
      <c r="E9" s="6">
        <v>50105849</v>
      </c>
      <c r="F9" s="6">
        <v>92142779</v>
      </c>
      <c r="G9" s="6">
        <v>222508148</v>
      </c>
      <c r="H9" s="6">
        <v>150315095</v>
      </c>
      <c r="I9" s="6">
        <v>120342970</v>
      </c>
      <c r="J9" s="6">
        <v>112476632</v>
      </c>
      <c r="K9" s="6">
        <v>100551037</v>
      </c>
      <c r="L9" s="6">
        <v>150896729</v>
      </c>
      <c r="M9" s="6">
        <v>226469649</v>
      </c>
      <c r="N9" s="6">
        <v>106771245</v>
      </c>
      <c r="O9" s="6">
        <v>129399079</v>
      </c>
      <c r="P9" s="6">
        <v>120652496</v>
      </c>
      <c r="Q9" s="6">
        <v>106764733</v>
      </c>
      <c r="R9" s="5">
        <f>SUM(E9:Q9)</f>
        <v>1689396441</v>
      </c>
    </row>
    <row r="10" spans="1:18" ht="13.5">
      <c r="A10" s="1"/>
      <c r="B10" s="2"/>
      <c r="C10" s="3" t="s">
        <v>77</v>
      </c>
      <c r="D10" s="5">
        <v>9805000</v>
      </c>
      <c r="E10" s="6">
        <v>94010</v>
      </c>
      <c r="F10" s="6">
        <v>8870</v>
      </c>
      <c r="G10" s="6">
        <v>924610</v>
      </c>
      <c r="H10" s="6">
        <v>888493</v>
      </c>
      <c r="I10" s="6">
        <v>552800</v>
      </c>
      <c r="J10" s="6">
        <v>452870</v>
      </c>
      <c r="K10" s="6">
        <v>383890</v>
      </c>
      <c r="L10" s="6">
        <v>1149260</v>
      </c>
      <c r="M10" s="6">
        <v>725670</v>
      </c>
      <c r="N10" s="6">
        <v>295240</v>
      </c>
      <c r="O10" s="6">
        <v>1116850</v>
      </c>
      <c r="P10" s="6">
        <v>522530</v>
      </c>
      <c r="Q10" s="6">
        <v>752960</v>
      </c>
      <c r="R10" s="5">
        <f aca="true" t="shared" si="0" ref="R10:R25">SUM(E10:Q10)</f>
        <v>7868053</v>
      </c>
    </row>
    <row r="11" spans="1:18" ht="13.5">
      <c r="A11" s="1"/>
      <c r="B11" s="2"/>
      <c r="C11" s="3" t="s">
        <v>37</v>
      </c>
      <c r="D11" s="5">
        <f>300555000-1448000</f>
        <v>299107000</v>
      </c>
      <c r="E11" s="6">
        <v>370240</v>
      </c>
      <c r="F11" s="6">
        <v>18774230</v>
      </c>
      <c r="G11" s="6">
        <v>35357100</v>
      </c>
      <c r="H11" s="6">
        <v>46393275</v>
      </c>
      <c r="I11" s="6">
        <v>20037305</v>
      </c>
      <c r="J11" s="6">
        <v>16417895</v>
      </c>
      <c r="K11" s="6">
        <v>4848845</v>
      </c>
      <c r="L11" s="6">
        <v>43698370</v>
      </c>
      <c r="M11" s="6">
        <v>37636574</v>
      </c>
      <c r="N11" s="6">
        <v>18660173</v>
      </c>
      <c r="O11" s="6">
        <v>23140105</v>
      </c>
      <c r="P11" s="6">
        <v>10372090</v>
      </c>
      <c r="Q11" s="6">
        <v>7816630</v>
      </c>
      <c r="R11" s="5">
        <f t="shared" si="0"/>
        <v>283522832</v>
      </c>
    </row>
    <row r="12" spans="1:18" ht="13.5">
      <c r="A12" s="1"/>
      <c r="B12" s="2"/>
      <c r="C12" s="3" t="s">
        <v>38</v>
      </c>
      <c r="D12" s="5">
        <v>1421000</v>
      </c>
      <c r="E12" s="6">
        <v>0</v>
      </c>
      <c r="F12" s="6">
        <v>0</v>
      </c>
      <c r="G12" s="6">
        <v>1248445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5">
        <f t="shared" si="0"/>
        <v>1248445</v>
      </c>
    </row>
    <row r="13" spans="1:18" ht="13.5">
      <c r="A13" s="1"/>
      <c r="B13" s="2"/>
      <c r="C13" s="3" t="s">
        <v>43</v>
      </c>
      <c r="D13" s="5">
        <v>673868000</v>
      </c>
      <c r="E13" s="6">
        <v>505376</v>
      </c>
      <c r="F13" s="6">
        <v>23571586</v>
      </c>
      <c r="G13" s="6">
        <v>42550617</v>
      </c>
      <c r="H13" s="6">
        <v>55038420</v>
      </c>
      <c r="I13" s="6">
        <v>51419747</v>
      </c>
      <c r="J13" s="6">
        <v>45025131</v>
      </c>
      <c r="K13" s="6">
        <v>39455843</v>
      </c>
      <c r="L13" s="6">
        <v>55865521</v>
      </c>
      <c r="M13" s="6">
        <v>46136592</v>
      </c>
      <c r="N13" s="6">
        <v>39328553</v>
      </c>
      <c r="O13" s="6">
        <v>53572273</v>
      </c>
      <c r="P13" s="6">
        <v>60296167</v>
      </c>
      <c r="Q13" s="6">
        <v>96960642</v>
      </c>
      <c r="R13" s="5">
        <f t="shared" si="0"/>
        <v>609726468</v>
      </c>
    </row>
    <row r="14" spans="1:18" ht="13.5">
      <c r="A14" s="1"/>
      <c r="B14" s="2"/>
      <c r="C14" s="3" t="s">
        <v>44</v>
      </c>
      <c r="D14" s="5">
        <v>1853000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617668</v>
      </c>
      <c r="K14" s="6">
        <v>308834</v>
      </c>
      <c r="L14" s="6">
        <v>154417</v>
      </c>
      <c r="M14" s="6">
        <v>137803</v>
      </c>
      <c r="N14" s="6">
        <v>137803</v>
      </c>
      <c r="O14" s="6">
        <v>137803</v>
      </c>
      <c r="P14" s="6">
        <v>137803</v>
      </c>
      <c r="Q14" s="6">
        <v>137803</v>
      </c>
      <c r="R14" s="5">
        <f t="shared" si="0"/>
        <v>1769934</v>
      </c>
    </row>
    <row r="15" spans="1:18" ht="13.5">
      <c r="A15" s="1"/>
      <c r="B15" s="2" t="s">
        <v>75</v>
      </c>
      <c r="C15" s="3"/>
      <c r="D15" s="5">
        <f>40118000-3594000</f>
        <v>36524000</v>
      </c>
      <c r="E15" s="6">
        <v>0</v>
      </c>
      <c r="F15" s="6">
        <v>2262019</v>
      </c>
      <c r="G15" s="6">
        <v>860111</v>
      </c>
      <c r="H15" s="6">
        <v>1538502</v>
      </c>
      <c r="I15" s="6">
        <v>373085</v>
      </c>
      <c r="J15" s="6">
        <v>204294</v>
      </c>
      <c r="K15" s="6">
        <v>179768</v>
      </c>
      <c r="L15" s="6">
        <v>2933888</v>
      </c>
      <c r="M15" s="6">
        <v>4876862</v>
      </c>
      <c r="N15" s="6">
        <v>941776</v>
      </c>
      <c r="O15" s="6">
        <v>699072</v>
      </c>
      <c r="P15" s="6">
        <v>953715</v>
      </c>
      <c r="Q15" s="6">
        <v>9636460</v>
      </c>
      <c r="R15" s="5">
        <f t="shared" si="0"/>
        <v>25459552</v>
      </c>
    </row>
    <row r="16" spans="1:18" ht="13.5">
      <c r="A16" s="1"/>
      <c r="B16" s="2"/>
      <c r="C16" s="3" t="s">
        <v>78</v>
      </c>
      <c r="D16" s="5">
        <v>1197000</v>
      </c>
      <c r="E16" s="6">
        <v>0</v>
      </c>
      <c r="F16" s="6">
        <v>46940</v>
      </c>
      <c r="G16" s="6">
        <v>352200</v>
      </c>
      <c r="H16" s="6">
        <v>114590</v>
      </c>
      <c r="I16" s="6">
        <v>7670</v>
      </c>
      <c r="J16" s="6">
        <v>17860</v>
      </c>
      <c r="K16" s="6">
        <v>27350</v>
      </c>
      <c r="L16" s="6">
        <v>18920</v>
      </c>
      <c r="M16" s="6">
        <v>131390</v>
      </c>
      <c r="N16" s="6">
        <v>243230</v>
      </c>
      <c r="O16" s="6">
        <v>109210</v>
      </c>
      <c r="P16" s="6">
        <v>42750</v>
      </c>
      <c r="Q16" s="6">
        <v>10920</v>
      </c>
      <c r="R16" s="5">
        <f t="shared" si="0"/>
        <v>1123030</v>
      </c>
    </row>
    <row r="17" spans="1:18" ht="13.5">
      <c r="A17" s="1"/>
      <c r="B17" s="2"/>
      <c r="C17" s="3" t="s">
        <v>39</v>
      </c>
      <c r="D17" s="5">
        <v>2962000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2707780</v>
      </c>
      <c r="M17" s="6">
        <v>190500</v>
      </c>
      <c r="N17" s="6">
        <v>0</v>
      </c>
      <c r="O17" s="6">
        <v>0</v>
      </c>
      <c r="P17" s="6">
        <v>-102419</v>
      </c>
      <c r="Q17" s="6">
        <v>0</v>
      </c>
      <c r="R17" s="5">
        <f t="shared" si="0"/>
        <v>2795861</v>
      </c>
    </row>
    <row r="18" spans="1:18" ht="13.5">
      <c r="A18" s="1"/>
      <c r="B18" s="2"/>
      <c r="C18" s="3" t="s">
        <v>41</v>
      </c>
      <c r="D18" s="5">
        <v>71000</v>
      </c>
      <c r="E18" s="6">
        <v>0</v>
      </c>
      <c r="F18" s="6">
        <v>0</v>
      </c>
      <c r="G18" s="6">
        <v>34920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5">
        <f t="shared" si="0"/>
        <v>34920</v>
      </c>
    </row>
    <row r="19" spans="1:18" ht="13.5">
      <c r="A19" s="1"/>
      <c r="B19" s="2" t="s">
        <v>76</v>
      </c>
      <c r="C19" s="3"/>
      <c r="D19" s="5">
        <f>177534000-6993000</f>
        <v>170541000</v>
      </c>
      <c r="E19" s="6">
        <v>4451990</v>
      </c>
      <c r="F19" s="6">
        <v>5315735</v>
      </c>
      <c r="G19" s="6">
        <v>12665036</v>
      </c>
      <c r="H19" s="6">
        <v>10581047</v>
      </c>
      <c r="I19" s="6">
        <v>9309852</v>
      </c>
      <c r="J19" s="6">
        <v>7483561</v>
      </c>
      <c r="K19" s="6">
        <v>11836963</v>
      </c>
      <c r="L19" s="6">
        <v>19080652</v>
      </c>
      <c r="M19" s="6">
        <v>11927411</v>
      </c>
      <c r="N19" s="6">
        <v>11364063</v>
      </c>
      <c r="O19" s="6">
        <v>12080925</v>
      </c>
      <c r="P19" s="6">
        <v>17444886</v>
      </c>
      <c r="Q19" s="6">
        <v>24133510</v>
      </c>
      <c r="R19" s="5">
        <f t="shared" si="0"/>
        <v>157675631</v>
      </c>
    </row>
    <row r="20" spans="1:18" ht="13.5">
      <c r="A20" s="1"/>
      <c r="B20" s="2"/>
      <c r="C20" s="3" t="s">
        <v>79</v>
      </c>
      <c r="D20" s="5">
        <v>5691000</v>
      </c>
      <c r="E20" s="6">
        <v>0</v>
      </c>
      <c r="F20" s="6">
        <v>359160</v>
      </c>
      <c r="G20" s="6">
        <v>265690</v>
      </c>
      <c r="H20" s="6">
        <v>291450</v>
      </c>
      <c r="I20" s="6">
        <v>837520</v>
      </c>
      <c r="J20" s="6">
        <v>351360</v>
      </c>
      <c r="K20" s="6">
        <v>673330</v>
      </c>
      <c r="L20" s="6">
        <v>1335490</v>
      </c>
      <c r="M20" s="6">
        <v>530910</v>
      </c>
      <c r="N20" s="6">
        <v>145180</v>
      </c>
      <c r="O20" s="6">
        <v>401430</v>
      </c>
      <c r="P20" s="6">
        <v>254260</v>
      </c>
      <c r="Q20" s="6">
        <v>6200</v>
      </c>
      <c r="R20" s="5">
        <f t="shared" si="0"/>
        <v>5451980</v>
      </c>
    </row>
    <row r="21" spans="1:18" ht="13.5">
      <c r="A21" s="1"/>
      <c r="B21" s="2"/>
      <c r="C21" s="3" t="s">
        <v>80</v>
      </c>
      <c r="D21" s="5">
        <v>20887000</v>
      </c>
      <c r="E21" s="6">
        <v>4451990</v>
      </c>
      <c r="F21" s="6">
        <v>1270740</v>
      </c>
      <c r="G21" s="6">
        <v>874800</v>
      </c>
      <c r="H21" s="6">
        <v>7057634</v>
      </c>
      <c r="I21" s="6">
        <v>759960</v>
      </c>
      <c r="J21" s="6">
        <v>526390</v>
      </c>
      <c r="K21" s="6">
        <v>1909560</v>
      </c>
      <c r="L21" s="6">
        <v>0</v>
      </c>
      <c r="M21" s="6">
        <v>2506640</v>
      </c>
      <c r="N21" s="6">
        <v>3030</v>
      </c>
      <c r="O21" s="6">
        <v>1175730</v>
      </c>
      <c r="P21" s="6">
        <v>255580</v>
      </c>
      <c r="Q21" s="6">
        <v>2161</v>
      </c>
      <c r="R21" s="5">
        <f t="shared" si="0"/>
        <v>20794215</v>
      </c>
    </row>
    <row r="22" spans="1:18" ht="13.5">
      <c r="A22" s="1"/>
      <c r="B22" s="2"/>
      <c r="C22" s="3" t="s">
        <v>81</v>
      </c>
      <c r="D22" s="5">
        <v>6844000</v>
      </c>
      <c r="E22" s="6">
        <v>0</v>
      </c>
      <c r="F22" s="6">
        <v>0</v>
      </c>
      <c r="G22" s="6">
        <v>1252990</v>
      </c>
      <c r="H22" s="6">
        <v>128720</v>
      </c>
      <c r="I22" s="6">
        <v>0</v>
      </c>
      <c r="J22" s="6">
        <v>1360680</v>
      </c>
      <c r="K22" s="6">
        <v>128030</v>
      </c>
      <c r="L22" s="6">
        <v>2014970</v>
      </c>
      <c r="M22" s="6">
        <v>179800</v>
      </c>
      <c r="N22" s="6">
        <v>859000</v>
      </c>
      <c r="O22" s="6">
        <v>206720</v>
      </c>
      <c r="P22" s="6">
        <v>124850</v>
      </c>
      <c r="Q22" s="6">
        <v>221950</v>
      </c>
      <c r="R22" s="5">
        <f t="shared" si="0"/>
        <v>6477710</v>
      </c>
    </row>
    <row r="23" spans="1:18" ht="13.5">
      <c r="A23" s="1"/>
      <c r="B23" s="2"/>
      <c r="C23" s="7" t="s">
        <v>53</v>
      </c>
      <c r="D23" s="5">
        <v>18890000</v>
      </c>
      <c r="E23" s="6">
        <v>0</v>
      </c>
      <c r="F23" s="6">
        <v>1488783</v>
      </c>
      <c r="G23" s="6">
        <v>1992922</v>
      </c>
      <c r="H23" s="6">
        <v>0</v>
      </c>
      <c r="I23" s="6">
        <v>2639677</v>
      </c>
      <c r="J23" s="6">
        <v>-203442</v>
      </c>
      <c r="K23" s="6">
        <v>2479340</v>
      </c>
      <c r="L23" s="6">
        <v>3658100</v>
      </c>
      <c r="M23" s="6">
        <v>-267780</v>
      </c>
      <c r="N23" s="6">
        <v>4945890</v>
      </c>
      <c r="O23" s="6">
        <v>2033910</v>
      </c>
      <c r="P23" s="6">
        <v>0</v>
      </c>
      <c r="Q23" s="6">
        <v>0</v>
      </c>
      <c r="R23" s="5">
        <f t="shared" si="0"/>
        <v>18767400</v>
      </c>
    </row>
    <row r="24" spans="1:18" ht="13.5">
      <c r="A24" s="1"/>
      <c r="B24" s="2"/>
      <c r="C24" s="7" t="s">
        <v>82</v>
      </c>
      <c r="D24" s="5">
        <f>68510000-1121000</f>
        <v>67389000</v>
      </c>
      <c r="E24" s="6">
        <v>0</v>
      </c>
      <c r="F24" s="6">
        <v>1463727</v>
      </c>
      <c r="G24" s="6">
        <v>2339509</v>
      </c>
      <c r="H24" s="6">
        <v>2251943</v>
      </c>
      <c r="I24" s="6">
        <v>2173170</v>
      </c>
      <c r="J24" s="6">
        <v>3034153</v>
      </c>
      <c r="K24" s="6">
        <v>3652353</v>
      </c>
      <c r="L24" s="6">
        <v>4525692</v>
      </c>
      <c r="M24" s="6">
        <v>5058691</v>
      </c>
      <c r="N24" s="6">
        <v>2498138</v>
      </c>
      <c r="O24" s="6">
        <v>4032985</v>
      </c>
      <c r="P24" s="6">
        <v>6319296</v>
      </c>
      <c r="Q24" s="6">
        <v>22502049</v>
      </c>
      <c r="R24" s="5">
        <f t="shared" si="0"/>
        <v>59851706</v>
      </c>
    </row>
    <row r="25" spans="1:18" ht="13.5">
      <c r="A25" s="1"/>
      <c r="B25" s="2"/>
      <c r="C25" s="7" t="s">
        <v>83</v>
      </c>
      <c r="D25" s="5">
        <v>1766000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5">
        <f t="shared" si="0"/>
        <v>0</v>
      </c>
    </row>
    <row r="26" ht="18" customHeight="1">
      <c r="A26" t="s">
        <v>148</v>
      </c>
    </row>
    <row r="27" ht="18" customHeight="1">
      <c r="A27" t="s">
        <v>150</v>
      </c>
    </row>
  </sheetData>
  <mergeCells count="9">
    <mergeCell ref="A1:R1"/>
    <mergeCell ref="A5:C7"/>
    <mergeCell ref="D5:D7"/>
    <mergeCell ref="E5:R5"/>
    <mergeCell ref="E6:G6"/>
    <mergeCell ref="H6:J6"/>
    <mergeCell ref="K6:M6"/>
    <mergeCell ref="N6:Q6"/>
    <mergeCell ref="R6:R7"/>
  </mergeCells>
  <printOptions/>
  <pageMargins left="0.75" right="0.38" top="1" bottom="1" header="0.512" footer="0.512"/>
  <pageSetup horizontalDpi="600" verticalDpi="600" orientation="landscape" paperSize="9" scale="55" r:id="rId1"/>
  <ignoredErrors>
    <ignoredError sqref="R10:R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SheetLayoutView="75" workbookViewId="0" topLeftCell="A1">
      <pane xSplit="3" ySplit="7" topLeftCell="D8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Q18" sqref="Q18"/>
    </sheetView>
  </sheetViews>
  <sheetFormatPr defaultColWidth="9.00390625" defaultRowHeight="13.5"/>
  <cols>
    <col min="1" max="1" width="2.375" style="0" customWidth="1"/>
    <col min="2" max="2" width="1.00390625" style="0" customWidth="1"/>
    <col min="3" max="3" width="30.625" style="0" customWidth="1"/>
    <col min="4" max="4" width="14.875" style="0" customWidth="1"/>
    <col min="5" max="17" width="13.375" style="0" customWidth="1"/>
    <col min="18" max="18" width="14.875" style="0" customWidth="1"/>
  </cols>
  <sheetData>
    <row r="1" spans="1:18" ht="13.5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13.5">
      <c r="A2" t="s">
        <v>0</v>
      </c>
    </row>
    <row r="3" ht="13.5">
      <c r="A3" t="s">
        <v>1</v>
      </c>
    </row>
    <row r="4" ht="13.5">
      <c r="R4" s="8" t="s">
        <v>20</v>
      </c>
    </row>
    <row r="5" spans="1:18" ht="13.5">
      <c r="A5" s="10" t="s">
        <v>21</v>
      </c>
      <c r="B5" s="11"/>
      <c r="C5" s="12"/>
      <c r="D5" s="19" t="s">
        <v>33</v>
      </c>
      <c r="E5" s="22" t="s">
        <v>22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18" ht="13.5">
      <c r="A6" s="13"/>
      <c r="B6" s="9"/>
      <c r="C6" s="15"/>
      <c r="D6" s="20"/>
      <c r="E6" s="17" t="s">
        <v>5</v>
      </c>
      <c r="F6" s="17"/>
      <c r="G6" s="18"/>
      <c r="H6" s="17" t="s">
        <v>6</v>
      </c>
      <c r="I6" s="17"/>
      <c r="J6" s="18"/>
      <c r="K6" s="17" t="s">
        <v>7</v>
      </c>
      <c r="L6" s="17"/>
      <c r="M6" s="18"/>
      <c r="N6" s="17" t="s">
        <v>8</v>
      </c>
      <c r="O6" s="17"/>
      <c r="P6" s="17"/>
      <c r="Q6" s="18"/>
      <c r="R6" s="20" t="s">
        <v>9</v>
      </c>
    </row>
    <row r="7" spans="1:18" ht="13.5">
      <c r="A7" s="16"/>
      <c r="B7" s="17"/>
      <c r="C7" s="18"/>
      <c r="D7" s="21"/>
      <c r="E7" s="4" t="s">
        <v>2</v>
      </c>
      <c r="F7" s="4" t="s">
        <v>3</v>
      </c>
      <c r="G7" s="4" t="s">
        <v>4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  <c r="N7" s="4" t="s">
        <v>17</v>
      </c>
      <c r="O7" s="4" t="s">
        <v>18</v>
      </c>
      <c r="P7" s="4" t="s">
        <v>19</v>
      </c>
      <c r="Q7" s="4" t="s">
        <v>2</v>
      </c>
      <c r="R7" s="21"/>
    </row>
    <row r="8" spans="1:18" ht="13.5">
      <c r="A8" s="1" t="s">
        <v>84</v>
      </c>
      <c r="B8" s="2"/>
      <c r="C8" s="3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"/>
    </row>
    <row r="9" spans="1:18" ht="13.5">
      <c r="A9" s="1"/>
      <c r="B9" s="2" t="s">
        <v>85</v>
      </c>
      <c r="C9" s="3"/>
      <c r="D9" s="5">
        <v>98266629000</v>
      </c>
      <c r="E9" s="6">
        <v>5836800296</v>
      </c>
      <c r="F9" s="6">
        <v>5876938148</v>
      </c>
      <c r="G9" s="6">
        <v>16530966488</v>
      </c>
      <c r="H9" s="6">
        <v>5797094730</v>
      </c>
      <c r="I9" s="6">
        <v>5778117243</v>
      </c>
      <c r="J9" s="6">
        <v>5721292352</v>
      </c>
      <c r="K9" s="6">
        <v>6609970576</v>
      </c>
      <c r="L9" s="6">
        <v>5835473670</v>
      </c>
      <c r="M9" s="6">
        <v>16524285955</v>
      </c>
      <c r="N9" s="6">
        <v>6062765747</v>
      </c>
      <c r="O9" s="6">
        <v>6222187195</v>
      </c>
      <c r="P9" s="6">
        <v>6137543902</v>
      </c>
      <c r="Q9" s="6">
        <v>1035701793</v>
      </c>
      <c r="R9" s="5">
        <f>SUM(E9:Q9)</f>
        <v>93969138095</v>
      </c>
    </row>
    <row r="10" spans="1:18" ht="13.5">
      <c r="A10" s="1"/>
      <c r="B10" s="2"/>
      <c r="C10" s="3" t="s">
        <v>88</v>
      </c>
      <c r="D10" s="5">
        <v>4798000</v>
      </c>
      <c r="E10" s="6">
        <v>93940</v>
      </c>
      <c r="F10" s="6">
        <v>332690</v>
      </c>
      <c r="G10" s="6">
        <v>637720</v>
      </c>
      <c r="H10" s="6">
        <v>116280</v>
      </c>
      <c r="I10" s="6">
        <v>0</v>
      </c>
      <c r="J10" s="6">
        <v>1179770</v>
      </c>
      <c r="K10" s="6">
        <v>508390</v>
      </c>
      <c r="L10" s="6">
        <v>838680</v>
      </c>
      <c r="M10" s="6">
        <v>18370</v>
      </c>
      <c r="N10" s="6">
        <v>0</v>
      </c>
      <c r="O10" s="6">
        <v>209010</v>
      </c>
      <c r="P10" s="6">
        <v>289590</v>
      </c>
      <c r="Q10" s="6">
        <v>0</v>
      </c>
      <c r="R10" s="5">
        <f aca="true" t="shared" si="0" ref="R10:R26">SUM(E10:Q10)</f>
        <v>4224440</v>
      </c>
    </row>
    <row r="11" spans="1:18" ht="13.5">
      <c r="A11" s="1"/>
      <c r="B11" s="2"/>
      <c r="C11" s="3" t="s">
        <v>38</v>
      </c>
      <c r="D11" s="5">
        <v>352310000</v>
      </c>
      <c r="E11" s="6">
        <v>161365704</v>
      </c>
      <c r="F11" s="6">
        <v>89341721</v>
      </c>
      <c r="G11" s="6">
        <v>13034936</v>
      </c>
      <c r="H11" s="6">
        <v>2369774</v>
      </c>
      <c r="I11" s="6">
        <v>16234755</v>
      </c>
      <c r="J11" s="6">
        <v>872780</v>
      </c>
      <c r="K11" s="6">
        <v>2984634</v>
      </c>
      <c r="L11" s="6">
        <v>3022656</v>
      </c>
      <c r="M11" s="6">
        <v>3389362</v>
      </c>
      <c r="N11" s="6">
        <v>4078116</v>
      </c>
      <c r="O11" s="6">
        <v>9983255</v>
      </c>
      <c r="P11" s="6">
        <v>984684</v>
      </c>
      <c r="Q11" s="6">
        <v>948900</v>
      </c>
      <c r="R11" s="5">
        <f t="shared" si="0"/>
        <v>308611277</v>
      </c>
    </row>
    <row r="12" spans="1:18" ht="13.5">
      <c r="A12" s="1"/>
      <c r="B12" s="2"/>
      <c r="C12" s="3" t="s">
        <v>43</v>
      </c>
      <c r="D12" s="5">
        <v>4932953000</v>
      </c>
      <c r="E12" s="6">
        <v>16585274</v>
      </c>
      <c r="F12" s="6">
        <v>203934199</v>
      </c>
      <c r="G12" s="6">
        <v>274661843</v>
      </c>
      <c r="H12" s="6">
        <v>302513669</v>
      </c>
      <c r="I12" s="6">
        <v>346457159</v>
      </c>
      <c r="J12" s="6">
        <v>345773221</v>
      </c>
      <c r="K12" s="6">
        <v>400917074</v>
      </c>
      <c r="L12" s="6">
        <v>346444010</v>
      </c>
      <c r="M12" s="6">
        <v>361277325</v>
      </c>
      <c r="N12" s="6">
        <v>473419116</v>
      </c>
      <c r="O12" s="6">
        <v>387104983</v>
      </c>
      <c r="P12" s="6">
        <v>583600542</v>
      </c>
      <c r="Q12" s="6">
        <v>752781479</v>
      </c>
      <c r="R12" s="5">
        <f t="shared" si="0"/>
        <v>4795469894</v>
      </c>
    </row>
    <row r="13" spans="1:18" ht="13.5">
      <c r="A13" s="1"/>
      <c r="B13" s="2"/>
      <c r="C13" s="3" t="s">
        <v>44</v>
      </c>
      <c r="D13" s="5">
        <v>64003000</v>
      </c>
      <c r="E13" s="6">
        <v>0</v>
      </c>
      <c r="F13" s="6">
        <v>0</v>
      </c>
      <c r="G13" s="6">
        <v>114294</v>
      </c>
      <c r="H13" s="6">
        <v>6308113</v>
      </c>
      <c r="I13" s="6">
        <v>325349</v>
      </c>
      <c r="J13" s="6">
        <v>395484</v>
      </c>
      <c r="K13" s="6">
        <v>7867320</v>
      </c>
      <c r="L13" s="6">
        <v>1521327</v>
      </c>
      <c r="M13" s="6">
        <v>1892570</v>
      </c>
      <c r="N13" s="6">
        <v>9445141</v>
      </c>
      <c r="O13" s="6">
        <v>2273912</v>
      </c>
      <c r="P13" s="6">
        <v>4346194</v>
      </c>
      <c r="Q13" s="6">
        <v>11865505</v>
      </c>
      <c r="R13" s="5">
        <f t="shared" si="0"/>
        <v>46355209</v>
      </c>
    </row>
    <row r="14" spans="1:18" ht="13.5">
      <c r="A14" s="1"/>
      <c r="B14" s="2" t="s">
        <v>86</v>
      </c>
      <c r="C14" s="3"/>
      <c r="D14" s="5">
        <v>5735070000</v>
      </c>
      <c r="E14" s="6">
        <v>55365734</v>
      </c>
      <c r="F14" s="6">
        <v>262743954</v>
      </c>
      <c r="G14" s="6">
        <v>349945217</v>
      </c>
      <c r="H14" s="6">
        <v>554055747</v>
      </c>
      <c r="I14" s="6">
        <v>405206253</v>
      </c>
      <c r="J14" s="6">
        <v>395244275</v>
      </c>
      <c r="K14" s="6">
        <v>450769177</v>
      </c>
      <c r="L14" s="6">
        <v>445858660</v>
      </c>
      <c r="M14" s="6">
        <v>432546442</v>
      </c>
      <c r="N14" s="6">
        <v>424768794</v>
      </c>
      <c r="O14" s="6">
        <v>393730718</v>
      </c>
      <c r="P14" s="6">
        <v>599938286</v>
      </c>
      <c r="Q14" s="6">
        <v>535484321</v>
      </c>
      <c r="R14" s="5">
        <f t="shared" si="0"/>
        <v>5305657578</v>
      </c>
    </row>
    <row r="15" spans="1:18" ht="13.5">
      <c r="A15" s="1"/>
      <c r="B15" s="2"/>
      <c r="C15" s="3" t="s">
        <v>89</v>
      </c>
      <c r="D15" s="5">
        <v>836047000</v>
      </c>
      <c r="E15" s="6">
        <v>7350415</v>
      </c>
      <c r="F15" s="6">
        <v>28523538</v>
      </c>
      <c r="G15" s="6">
        <v>50710108</v>
      </c>
      <c r="H15" s="6">
        <v>43788631</v>
      </c>
      <c r="I15" s="6">
        <v>33555539</v>
      </c>
      <c r="J15" s="6">
        <v>42528991</v>
      </c>
      <c r="K15" s="6">
        <v>62118173</v>
      </c>
      <c r="L15" s="6">
        <v>63764375</v>
      </c>
      <c r="M15" s="6">
        <v>65956113</v>
      </c>
      <c r="N15" s="6">
        <v>41200577</v>
      </c>
      <c r="O15" s="6">
        <v>38222160</v>
      </c>
      <c r="P15" s="6">
        <v>59780125</v>
      </c>
      <c r="Q15" s="6">
        <v>19870213</v>
      </c>
      <c r="R15" s="5">
        <f t="shared" si="0"/>
        <v>557368958</v>
      </c>
    </row>
    <row r="16" spans="1:18" ht="13.5">
      <c r="A16" s="1"/>
      <c r="B16" s="2"/>
      <c r="C16" s="3" t="s">
        <v>90</v>
      </c>
      <c r="D16" s="5">
        <v>14765000</v>
      </c>
      <c r="E16" s="6">
        <v>473140</v>
      </c>
      <c r="F16" s="6">
        <v>876440</v>
      </c>
      <c r="G16" s="6">
        <v>0</v>
      </c>
      <c r="H16" s="6">
        <v>1828220</v>
      </c>
      <c r="I16" s="6">
        <v>0</v>
      </c>
      <c r="J16" s="6">
        <v>1967970</v>
      </c>
      <c r="K16" s="6">
        <v>0</v>
      </c>
      <c r="L16" s="6">
        <v>910744</v>
      </c>
      <c r="M16" s="6">
        <v>1740172</v>
      </c>
      <c r="N16" s="6">
        <v>0</v>
      </c>
      <c r="O16" s="6">
        <v>517920</v>
      </c>
      <c r="P16" s="6">
        <v>628990</v>
      </c>
      <c r="Q16" s="6">
        <v>5812880</v>
      </c>
      <c r="R16" s="5">
        <f t="shared" si="0"/>
        <v>14756476</v>
      </c>
    </row>
    <row r="17" spans="1:18" ht="13.5">
      <c r="A17" s="1"/>
      <c r="B17" s="2"/>
      <c r="C17" s="3" t="s">
        <v>42</v>
      </c>
      <c r="D17" s="5">
        <v>286154000</v>
      </c>
      <c r="E17" s="6">
        <v>14690950</v>
      </c>
      <c r="F17" s="6">
        <v>18239023</v>
      </c>
      <c r="G17" s="6">
        <v>23711313</v>
      </c>
      <c r="H17" s="6">
        <v>27214146</v>
      </c>
      <c r="I17" s="6">
        <v>21196931</v>
      </c>
      <c r="J17" s="6">
        <v>17210806</v>
      </c>
      <c r="K17" s="6">
        <v>21635101</v>
      </c>
      <c r="L17" s="6">
        <v>22708034</v>
      </c>
      <c r="M17" s="6">
        <v>25022937</v>
      </c>
      <c r="N17" s="6">
        <v>16110885</v>
      </c>
      <c r="O17" s="6">
        <v>17107728</v>
      </c>
      <c r="P17" s="6">
        <v>19706003</v>
      </c>
      <c r="Q17" s="6">
        <v>6808866</v>
      </c>
      <c r="R17" s="5">
        <f t="shared" si="0"/>
        <v>251362723</v>
      </c>
    </row>
    <row r="18" spans="1:18" ht="13.5">
      <c r="A18" s="1"/>
      <c r="B18" s="2"/>
      <c r="C18" s="3" t="s">
        <v>91</v>
      </c>
      <c r="D18" s="5">
        <v>3738756000</v>
      </c>
      <c r="E18" s="6">
        <v>11761260</v>
      </c>
      <c r="F18" s="6">
        <v>157651082</v>
      </c>
      <c r="G18" s="6">
        <v>201639154</v>
      </c>
      <c r="H18" s="6">
        <v>382117303</v>
      </c>
      <c r="I18" s="6">
        <v>277388067</v>
      </c>
      <c r="J18" s="6">
        <v>266054765</v>
      </c>
      <c r="K18" s="6">
        <v>292242165</v>
      </c>
      <c r="L18" s="6">
        <v>275809375</v>
      </c>
      <c r="M18" s="6">
        <v>265931362</v>
      </c>
      <c r="N18" s="6">
        <v>316328790</v>
      </c>
      <c r="O18" s="6">
        <v>278375223</v>
      </c>
      <c r="P18" s="6">
        <v>436551818</v>
      </c>
      <c r="Q18" s="6">
        <v>477005555</v>
      </c>
      <c r="R18" s="5">
        <f t="shared" si="0"/>
        <v>3638855919</v>
      </c>
    </row>
    <row r="19" spans="1:18" ht="13.5">
      <c r="A19" s="1"/>
      <c r="B19" s="2" t="s">
        <v>87</v>
      </c>
      <c r="C19" s="3"/>
      <c r="D19" s="5">
        <v>3108556000</v>
      </c>
      <c r="E19" s="6">
        <v>27860821</v>
      </c>
      <c r="F19" s="6">
        <v>50132942</v>
      </c>
      <c r="G19" s="6">
        <v>114221765</v>
      </c>
      <c r="H19" s="6">
        <v>411083179</v>
      </c>
      <c r="I19" s="6">
        <v>175618311</v>
      </c>
      <c r="J19" s="6">
        <v>251030415</v>
      </c>
      <c r="K19" s="6">
        <v>420857969</v>
      </c>
      <c r="L19" s="6">
        <v>213215047</v>
      </c>
      <c r="M19" s="6">
        <v>275696628</v>
      </c>
      <c r="N19" s="6">
        <v>202572968</v>
      </c>
      <c r="O19" s="6">
        <v>243995516</v>
      </c>
      <c r="P19" s="6">
        <v>232617178</v>
      </c>
      <c r="Q19" s="6">
        <v>258666662</v>
      </c>
      <c r="R19" s="5">
        <f t="shared" si="0"/>
        <v>2877569401</v>
      </c>
    </row>
    <row r="20" spans="1:18" ht="13.5">
      <c r="A20" s="1"/>
      <c r="B20" s="2"/>
      <c r="C20" s="3" t="s">
        <v>36</v>
      </c>
      <c r="D20" s="5">
        <v>101818000</v>
      </c>
      <c r="E20" s="6">
        <v>993480</v>
      </c>
      <c r="F20" s="6">
        <v>3493305</v>
      </c>
      <c r="G20" s="6">
        <v>7924925</v>
      </c>
      <c r="H20" s="6">
        <v>9436345</v>
      </c>
      <c r="I20" s="6">
        <v>4072590</v>
      </c>
      <c r="J20" s="6">
        <v>4278165</v>
      </c>
      <c r="K20" s="6">
        <v>6678160</v>
      </c>
      <c r="L20" s="6">
        <v>6497120</v>
      </c>
      <c r="M20" s="6">
        <v>7269090</v>
      </c>
      <c r="N20" s="6">
        <v>3356350</v>
      </c>
      <c r="O20" s="6">
        <v>7920730</v>
      </c>
      <c r="P20" s="6">
        <v>13375269</v>
      </c>
      <c r="Q20" s="6">
        <v>4456858</v>
      </c>
      <c r="R20" s="5">
        <f t="shared" si="0"/>
        <v>79752387</v>
      </c>
    </row>
    <row r="21" spans="1:18" ht="13.5">
      <c r="A21" s="1"/>
      <c r="B21" s="2"/>
      <c r="C21" s="3" t="s">
        <v>37</v>
      </c>
      <c r="D21" s="5">
        <v>34221000</v>
      </c>
      <c r="E21" s="6">
        <v>838260</v>
      </c>
      <c r="F21" s="6">
        <v>984430</v>
      </c>
      <c r="G21" s="6">
        <v>2326305</v>
      </c>
      <c r="H21" s="6">
        <v>4223370</v>
      </c>
      <c r="I21" s="6">
        <v>1318450</v>
      </c>
      <c r="J21" s="6">
        <v>1805320</v>
      </c>
      <c r="K21" s="6">
        <v>2044535</v>
      </c>
      <c r="L21" s="6">
        <v>3484125</v>
      </c>
      <c r="M21" s="6">
        <v>4793450</v>
      </c>
      <c r="N21" s="6">
        <v>1096440</v>
      </c>
      <c r="O21" s="6">
        <v>2067565</v>
      </c>
      <c r="P21" s="6">
        <v>3536430</v>
      </c>
      <c r="Q21" s="6">
        <v>869530</v>
      </c>
      <c r="R21" s="5">
        <f t="shared" si="0"/>
        <v>29388210</v>
      </c>
    </row>
    <row r="22" spans="1:18" ht="13.5">
      <c r="A22" s="1"/>
      <c r="B22" s="2"/>
      <c r="C22" s="3" t="s">
        <v>41</v>
      </c>
      <c r="D22" s="5">
        <v>2570000</v>
      </c>
      <c r="E22" s="6">
        <v>0</v>
      </c>
      <c r="F22" s="6">
        <v>0</v>
      </c>
      <c r="G22" s="6">
        <v>1690456</v>
      </c>
      <c r="H22" s="6">
        <v>282006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5">
        <f t="shared" si="0"/>
        <v>1972462</v>
      </c>
    </row>
    <row r="23" spans="1:18" ht="13.5">
      <c r="A23" s="1"/>
      <c r="B23" s="2"/>
      <c r="C23" s="7" t="s">
        <v>92</v>
      </c>
      <c r="D23" s="5">
        <v>8285000</v>
      </c>
      <c r="E23" s="6">
        <v>0</v>
      </c>
      <c r="F23" s="6">
        <v>0</v>
      </c>
      <c r="G23" s="6">
        <v>215410</v>
      </c>
      <c r="H23" s="6">
        <v>305800</v>
      </c>
      <c r="I23" s="6">
        <v>78380</v>
      </c>
      <c r="J23" s="6">
        <v>83380</v>
      </c>
      <c r="K23" s="6">
        <v>123430</v>
      </c>
      <c r="L23" s="6">
        <v>610860</v>
      </c>
      <c r="M23" s="6">
        <v>890260</v>
      </c>
      <c r="N23" s="6">
        <v>409090</v>
      </c>
      <c r="O23" s="6">
        <v>2015350</v>
      </c>
      <c r="P23" s="6">
        <v>818550</v>
      </c>
      <c r="Q23" s="6">
        <v>29230</v>
      </c>
      <c r="R23" s="5">
        <f t="shared" si="0"/>
        <v>5579740</v>
      </c>
    </row>
    <row r="24" spans="1:18" ht="13.5">
      <c r="A24" s="1"/>
      <c r="B24" s="2"/>
      <c r="C24" s="3" t="s">
        <v>93</v>
      </c>
      <c r="D24" s="5">
        <v>15196000</v>
      </c>
      <c r="E24" s="6">
        <v>89790</v>
      </c>
      <c r="F24" s="6">
        <v>575675</v>
      </c>
      <c r="G24" s="6">
        <v>526725</v>
      </c>
      <c r="H24" s="6">
        <v>265895</v>
      </c>
      <c r="I24" s="6">
        <v>1151000</v>
      </c>
      <c r="J24" s="6">
        <v>990280</v>
      </c>
      <c r="K24" s="6">
        <v>800505</v>
      </c>
      <c r="L24" s="6">
        <v>616325</v>
      </c>
      <c r="M24" s="6">
        <v>481500</v>
      </c>
      <c r="N24" s="6">
        <v>601025</v>
      </c>
      <c r="O24" s="6">
        <v>91300</v>
      </c>
      <c r="P24" s="6">
        <v>214785</v>
      </c>
      <c r="Q24" s="6">
        <v>33850</v>
      </c>
      <c r="R24" s="5">
        <f t="shared" si="0"/>
        <v>6438655</v>
      </c>
    </row>
    <row r="25" spans="1:18" ht="13.5">
      <c r="A25" s="1"/>
      <c r="B25" s="2"/>
      <c r="C25" s="3" t="s">
        <v>44</v>
      </c>
      <c r="D25" s="5">
        <v>2028602000</v>
      </c>
      <c r="E25" s="6">
        <v>8397</v>
      </c>
      <c r="F25" s="6">
        <v>1701073</v>
      </c>
      <c r="G25" s="6">
        <v>45175288</v>
      </c>
      <c r="H25" s="6">
        <v>329606013</v>
      </c>
      <c r="I25" s="6">
        <v>113358325</v>
      </c>
      <c r="J25" s="6">
        <v>178717654</v>
      </c>
      <c r="K25" s="6">
        <v>366599208</v>
      </c>
      <c r="L25" s="6">
        <v>149276648</v>
      </c>
      <c r="M25" s="6">
        <v>173995900</v>
      </c>
      <c r="N25" s="6">
        <v>152150556</v>
      </c>
      <c r="O25" s="6">
        <v>153005962</v>
      </c>
      <c r="P25" s="6">
        <v>159576316</v>
      </c>
      <c r="Q25" s="6">
        <v>157040569</v>
      </c>
      <c r="R25" s="5">
        <f t="shared" si="0"/>
        <v>1980211909</v>
      </c>
    </row>
    <row r="26" spans="1:18" ht="13.5">
      <c r="A26" s="1"/>
      <c r="B26" s="2"/>
      <c r="C26" s="3" t="s">
        <v>91</v>
      </c>
      <c r="D26" s="5">
        <v>825927000</v>
      </c>
      <c r="E26" s="6">
        <v>2967594</v>
      </c>
      <c r="F26" s="6">
        <v>41367551</v>
      </c>
      <c r="G26" s="6">
        <v>51518589</v>
      </c>
      <c r="H26" s="6">
        <v>60955582</v>
      </c>
      <c r="I26" s="6">
        <v>53929966</v>
      </c>
      <c r="J26" s="6">
        <v>59190663</v>
      </c>
      <c r="K26" s="6">
        <v>37570431</v>
      </c>
      <c r="L26" s="6">
        <v>46871184</v>
      </c>
      <c r="M26" s="6">
        <v>84732363</v>
      </c>
      <c r="N26" s="6">
        <v>41347317</v>
      </c>
      <c r="O26" s="6">
        <v>72320164</v>
      </c>
      <c r="P26" s="6">
        <v>54481860</v>
      </c>
      <c r="Q26" s="6">
        <v>96828550</v>
      </c>
      <c r="R26" s="5">
        <f t="shared" si="0"/>
        <v>704081814</v>
      </c>
    </row>
    <row r="27" ht="18" customHeight="1">
      <c r="A27" t="s">
        <v>94</v>
      </c>
    </row>
    <row r="28" ht="18" customHeight="1">
      <c r="A28" t="s">
        <v>95</v>
      </c>
    </row>
  </sheetData>
  <mergeCells count="9">
    <mergeCell ref="A1:R1"/>
    <mergeCell ref="A5:C7"/>
    <mergeCell ref="D5:D7"/>
    <mergeCell ref="E5:R5"/>
    <mergeCell ref="E6:G6"/>
    <mergeCell ref="H6:J6"/>
    <mergeCell ref="K6:M6"/>
    <mergeCell ref="N6:Q6"/>
    <mergeCell ref="R6:R7"/>
  </mergeCells>
  <printOptions/>
  <pageMargins left="0.75" right="0.38" top="1" bottom="1" header="0.512" footer="0.512"/>
  <pageSetup horizontalDpi="600" verticalDpi="600" orientation="landscape" paperSize="9" scale="55" r:id="rId1"/>
  <ignoredErrors>
    <ignoredError sqref="R9:R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SheetLayoutView="75" workbookViewId="0" topLeftCell="A1">
      <pane xSplit="3" ySplit="7" topLeftCell="D16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A32" sqref="A32"/>
    </sheetView>
  </sheetViews>
  <sheetFormatPr defaultColWidth="9.00390625" defaultRowHeight="13.5"/>
  <cols>
    <col min="1" max="1" width="2.375" style="0" customWidth="1"/>
    <col min="2" max="2" width="1.00390625" style="0" customWidth="1"/>
    <col min="3" max="3" width="30.625" style="0" customWidth="1"/>
    <col min="4" max="4" width="14.875" style="0" customWidth="1"/>
    <col min="5" max="17" width="13.375" style="0" customWidth="1"/>
    <col min="18" max="18" width="14.875" style="0" customWidth="1"/>
  </cols>
  <sheetData>
    <row r="1" spans="1:18" ht="13.5">
      <c r="A1" s="9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13.5">
      <c r="A2" t="s">
        <v>0</v>
      </c>
    </row>
    <row r="3" ht="13.5">
      <c r="A3" t="s">
        <v>1</v>
      </c>
    </row>
    <row r="4" ht="13.5">
      <c r="R4" s="8" t="s">
        <v>20</v>
      </c>
    </row>
    <row r="5" spans="1:18" ht="13.5">
      <c r="A5" s="10" t="s">
        <v>21</v>
      </c>
      <c r="B5" s="11"/>
      <c r="C5" s="12"/>
      <c r="D5" s="19" t="s">
        <v>33</v>
      </c>
      <c r="E5" s="22" t="s">
        <v>22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18" ht="13.5">
      <c r="A6" s="13"/>
      <c r="B6" s="9"/>
      <c r="C6" s="15"/>
      <c r="D6" s="20"/>
      <c r="E6" s="17" t="s">
        <v>5</v>
      </c>
      <c r="F6" s="17"/>
      <c r="G6" s="18"/>
      <c r="H6" s="17" t="s">
        <v>6</v>
      </c>
      <c r="I6" s="17"/>
      <c r="J6" s="18"/>
      <c r="K6" s="17" t="s">
        <v>7</v>
      </c>
      <c r="L6" s="17"/>
      <c r="M6" s="18"/>
      <c r="N6" s="17" t="s">
        <v>8</v>
      </c>
      <c r="O6" s="17"/>
      <c r="P6" s="17"/>
      <c r="Q6" s="18"/>
      <c r="R6" s="20" t="s">
        <v>9</v>
      </c>
    </row>
    <row r="7" spans="1:18" ht="13.5">
      <c r="A7" s="16"/>
      <c r="B7" s="17"/>
      <c r="C7" s="18"/>
      <c r="D7" s="21"/>
      <c r="E7" s="4" t="s">
        <v>2</v>
      </c>
      <c r="F7" s="4" t="s">
        <v>3</v>
      </c>
      <c r="G7" s="4" t="s">
        <v>4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  <c r="N7" s="4" t="s">
        <v>17</v>
      </c>
      <c r="O7" s="4" t="s">
        <v>18</v>
      </c>
      <c r="P7" s="4" t="s">
        <v>19</v>
      </c>
      <c r="Q7" s="4" t="s">
        <v>2</v>
      </c>
      <c r="R7" s="21"/>
    </row>
    <row r="8" spans="1:18" ht="13.5">
      <c r="A8" s="1" t="s">
        <v>96</v>
      </c>
      <c r="B8" s="2"/>
      <c r="C8" s="3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"/>
    </row>
    <row r="9" spans="1:18" ht="13.5">
      <c r="A9" s="1"/>
      <c r="B9" s="2" t="s">
        <v>97</v>
      </c>
      <c r="C9" s="3"/>
      <c r="D9" s="5">
        <v>161748220000</v>
      </c>
      <c r="E9" s="6">
        <v>8491256869</v>
      </c>
      <c r="F9" s="6">
        <v>10156750609</v>
      </c>
      <c r="G9" s="6">
        <v>26391026694</v>
      </c>
      <c r="H9" s="6">
        <v>10035147137</v>
      </c>
      <c r="I9" s="6">
        <v>10097548180</v>
      </c>
      <c r="J9" s="6">
        <v>9922796544</v>
      </c>
      <c r="K9" s="6">
        <v>10859319155</v>
      </c>
      <c r="L9" s="6">
        <v>10134587419</v>
      </c>
      <c r="M9" s="6">
        <v>26399129988</v>
      </c>
      <c r="N9" s="6">
        <v>10642767912</v>
      </c>
      <c r="O9" s="6">
        <v>11265144550</v>
      </c>
      <c r="P9" s="6">
        <v>10400074584</v>
      </c>
      <c r="Q9" s="6">
        <v>2557478094</v>
      </c>
      <c r="R9" s="5">
        <f>SUM(E9:Q9)</f>
        <v>157353027735</v>
      </c>
    </row>
    <row r="10" spans="1:18" ht="13.5">
      <c r="A10" s="1"/>
      <c r="B10" s="2"/>
      <c r="C10" s="3" t="s">
        <v>36</v>
      </c>
      <c r="D10" s="5">
        <v>48100000</v>
      </c>
      <c r="E10" s="6">
        <v>582862</v>
      </c>
      <c r="F10" s="6">
        <v>6441887</v>
      </c>
      <c r="G10" s="6">
        <v>11471959</v>
      </c>
      <c r="H10" s="6">
        <v>6068469</v>
      </c>
      <c r="I10" s="6">
        <v>2146284</v>
      </c>
      <c r="J10" s="6">
        <v>2207176</v>
      </c>
      <c r="K10" s="6">
        <v>4862664</v>
      </c>
      <c r="L10" s="6">
        <v>1904716</v>
      </c>
      <c r="M10" s="6">
        <v>2695412</v>
      </c>
      <c r="N10" s="6">
        <v>836915</v>
      </c>
      <c r="O10" s="6">
        <v>1536896</v>
      </c>
      <c r="P10" s="6">
        <v>4607904</v>
      </c>
      <c r="Q10" s="6">
        <v>502272</v>
      </c>
      <c r="R10" s="5">
        <f aca="true" t="shared" si="0" ref="R10:R30">SUM(E10:Q10)</f>
        <v>45865416</v>
      </c>
    </row>
    <row r="11" spans="1:18" ht="13.5">
      <c r="A11" s="1"/>
      <c r="B11" s="2"/>
      <c r="C11" s="3" t="s">
        <v>37</v>
      </c>
      <c r="D11" s="5">
        <v>227067000</v>
      </c>
      <c r="E11" s="6">
        <v>4187010</v>
      </c>
      <c r="F11" s="6">
        <v>20949480</v>
      </c>
      <c r="G11" s="6">
        <v>30104058</v>
      </c>
      <c r="H11" s="6">
        <v>21891270</v>
      </c>
      <c r="I11" s="6">
        <v>21755758</v>
      </c>
      <c r="J11" s="6">
        <v>24422918</v>
      </c>
      <c r="K11" s="6">
        <v>20223892</v>
      </c>
      <c r="L11" s="6">
        <v>14998996</v>
      </c>
      <c r="M11" s="6">
        <v>15658863</v>
      </c>
      <c r="N11" s="6">
        <v>6000933</v>
      </c>
      <c r="O11" s="6">
        <v>14791888</v>
      </c>
      <c r="P11" s="6">
        <v>19810184</v>
      </c>
      <c r="Q11" s="6">
        <v>8696846</v>
      </c>
      <c r="R11" s="5">
        <f t="shared" si="0"/>
        <v>223492096</v>
      </c>
    </row>
    <row r="12" spans="1:18" ht="13.5">
      <c r="A12" s="1"/>
      <c r="B12" s="2"/>
      <c r="C12" s="3" t="s">
        <v>38</v>
      </c>
      <c r="D12" s="5">
        <v>291450000</v>
      </c>
      <c r="E12" s="6">
        <v>235271445</v>
      </c>
      <c r="F12" s="6">
        <v>20889062</v>
      </c>
      <c r="G12" s="6">
        <v>13575740</v>
      </c>
      <c r="H12" s="6">
        <v>12290065</v>
      </c>
      <c r="I12" s="6">
        <v>1430801</v>
      </c>
      <c r="J12" s="6">
        <v>1051156</v>
      </c>
      <c r="K12" s="6">
        <v>1571685</v>
      </c>
      <c r="L12" s="6">
        <v>1275678</v>
      </c>
      <c r="M12" s="6">
        <v>790787</v>
      </c>
      <c r="N12" s="6">
        <v>1351271</v>
      </c>
      <c r="O12" s="6">
        <v>576330</v>
      </c>
      <c r="P12" s="6">
        <v>1229216</v>
      </c>
      <c r="Q12" s="6">
        <v>94244</v>
      </c>
      <c r="R12" s="5">
        <f t="shared" si="0"/>
        <v>291397480</v>
      </c>
    </row>
    <row r="13" spans="1:18" ht="13.5">
      <c r="A13" s="1"/>
      <c r="B13" s="2"/>
      <c r="C13" s="3" t="s">
        <v>43</v>
      </c>
      <c r="D13" s="5">
        <v>2247800000</v>
      </c>
      <c r="E13" s="6">
        <v>21521661</v>
      </c>
      <c r="F13" s="6">
        <v>106367750</v>
      </c>
      <c r="G13" s="6">
        <v>138260081</v>
      </c>
      <c r="H13" s="6">
        <v>159847464</v>
      </c>
      <c r="I13" s="6">
        <v>172626811</v>
      </c>
      <c r="J13" s="6">
        <v>141613294</v>
      </c>
      <c r="K13" s="6">
        <v>166284021</v>
      </c>
      <c r="L13" s="6">
        <v>144034371</v>
      </c>
      <c r="M13" s="6">
        <v>168194945</v>
      </c>
      <c r="N13" s="6">
        <v>213049390</v>
      </c>
      <c r="O13" s="6">
        <v>193282473</v>
      </c>
      <c r="P13" s="6">
        <v>301980958</v>
      </c>
      <c r="Q13" s="6">
        <v>280571965</v>
      </c>
      <c r="R13" s="5">
        <f t="shared" si="0"/>
        <v>2207635184</v>
      </c>
    </row>
    <row r="14" spans="1:18" ht="13.5">
      <c r="A14" s="1"/>
      <c r="B14" s="2"/>
      <c r="C14" s="3" t="s">
        <v>44</v>
      </c>
      <c r="D14" s="5">
        <v>40191000</v>
      </c>
      <c r="E14" s="6">
        <v>239830</v>
      </c>
      <c r="F14" s="6">
        <v>1444734</v>
      </c>
      <c r="G14" s="6">
        <v>1882599</v>
      </c>
      <c r="H14" s="6">
        <v>1982682</v>
      </c>
      <c r="I14" s="6">
        <v>3136306</v>
      </c>
      <c r="J14" s="6">
        <v>2224117</v>
      </c>
      <c r="K14" s="6">
        <v>2509028</v>
      </c>
      <c r="L14" s="6">
        <v>1861202</v>
      </c>
      <c r="M14" s="6">
        <v>3543013</v>
      </c>
      <c r="N14" s="6">
        <v>4916229</v>
      </c>
      <c r="O14" s="6">
        <v>4025145</v>
      </c>
      <c r="P14" s="6">
        <v>6212889</v>
      </c>
      <c r="Q14" s="6">
        <v>4473462</v>
      </c>
      <c r="R14" s="5">
        <f t="shared" si="0"/>
        <v>38451236</v>
      </c>
    </row>
    <row r="15" spans="1:18" ht="13.5">
      <c r="A15" s="1"/>
      <c r="B15" s="2" t="s">
        <v>98</v>
      </c>
      <c r="C15" s="3"/>
      <c r="D15" s="5">
        <v>4611898000</v>
      </c>
      <c r="E15" s="6">
        <v>15238244</v>
      </c>
      <c r="F15" s="6">
        <v>92170530</v>
      </c>
      <c r="G15" s="6">
        <v>157094462</v>
      </c>
      <c r="H15" s="6">
        <v>181616764</v>
      </c>
      <c r="I15" s="6">
        <v>189416620</v>
      </c>
      <c r="J15" s="6">
        <v>165334514</v>
      </c>
      <c r="K15" s="6">
        <v>350818267</v>
      </c>
      <c r="L15" s="6">
        <v>255910908</v>
      </c>
      <c r="M15" s="6">
        <v>274036601</v>
      </c>
      <c r="N15" s="6">
        <v>228942454</v>
      </c>
      <c r="O15" s="6">
        <v>319083464</v>
      </c>
      <c r="P15" s="6">
        <v>635447332</v>
      </c>
      <c r="Q15" s="6">
        <v>1628300116</v>
      </c>
      <c r="R15" s="5">
        <f t="shared" si="0"/>
        <v>4493410276</v>
      </c>
    </row>
    <row r="16" spans="1:18" ht="13.5">
      <c r="A16" s="1"/>
      <c r="B16" s="2"/>
      <c r="C16" s="3" t="s">
        <v>36</v>
      </c>
      <c r="D16" s="5">
        <v>8968000</v>
      </c>
      <c r="E16" s="6">
        <v>56260</v>
      </c>
      <c r="F16" s="6">
        <v>116100</v>
      </c>
      <c r="G16" s="6">
        <v>217220</v>
      </c>
      <c r="H16" s="6">
        <v>426620</v>
      </c>
      <c r="I16" s="6">
        <v>219910</v>
      </c>
      <c r="J16" s="6">
        <v>639218</v>
      </c>
      <c r="K16" s="6">
        <v>1173023</v>
      </c>
      <c r="L16" s="6">
        <v>1268064</v>
      </c>
      <c r="M16" s="6">
        <v>1470021</v>
      </c>
      <c r="N16" s="6">
        <v>513859</v>
      </c>
      <c r="O16" s="6">
        <v>1065041</v>
      </c>
      <c r="P16" s="6">
        <v>1451613</v>
      </c>
      <c r="Q16" s="6">
        <v>101580</v>
      </c>
      <c r="R16" s="5">
        <f t="shared" si="0"/>
        <v>8718529</v>
      </c>
    </row>
    <row r="17" spans="1:18" ht="13.5">
      <c r="A17" s="1"/>
      <c r="B17" s="2"/>
      <c r="C17" s="3" t="s">
        <v>37</v>
      </c>
      <c r="D17" s="5">
        <v>91049000</v>
      </c>
      <c r="E17" s="6">
        <v>310</v>
      </c>
      <c r="F17" s="6">
        <v>3998299</v>
      </c>
      <c r="G17" s="6">
        <v>4187354</v>
      </c>
      <c r="H17" s="6">
        <v>6734969</v>
      </c>
      <c r="I17" s="6">
        <v>6958885</v>
      </c>
      <c r="J17" s="6">
        <v>6842386</v>
      </c>
      <c r="K17" s="6">
        <v>12163324</v>
      </c>
      <c r="L17" s="6">
        <v>13016518</v>
      </c>
      <c r="M17" s="6">
        <v>15774191</v>
      </c>
      <c r="N17" s="6">
        <v>6857784</v>
      </c>
      <c r="O17" s="6">
        <v>7913587</v>
      </c>
      <c r="P17" s="6">
        <v>4684861</v>
      </c>
      <c r="Q17" s="6">
        <v>461038</v>
      </c>
      <c r="R17" s="5">
        <f t="shared" si="0"/>
        <v>89593506</v>
      </c>
    </row>
    <row r="18" spans="1:18" ht="13.5">
      <c r="A18" s="1"/>
      <c r="B18" s="2"/>
      <c r="C18" s="3" t="s">
        <v>38</v>
      </c>
      <c r="D18" s="5">
        <v>108804000</v>
      </c>
      <c r="E18" s="6">
        <v>0</v>
      </c>
      <c r="F18" s="6">
        <v>0</v>
      </c>
      <c r="G18" s="6">
        <v>29336145</v>
      </c>
      <c r="H18" s="6">
        <v>25937195</v>
      </c>
      <c r="I18" s="6">
        <v>3421950</v>
      </c>
      <c r="J18" s="6">
        <v>3508474</v>
      </c>
      <c r="K18" s="6">
        <v>5774387</v>
      </c>
      <c r="L18" s="6">
        <v>9428729</v>
      </c>
      <c r="M18" s="6">
        <v>2078065</v>
      </c>
      <c r="N18" s="6">
        <v>3406739</v>
      </c>
      <c r="O18" s="6">
        <v>3404582</v>
      </c>
      <c r="P18" s="6">
        <v>13715359</v>
      </c>
      <c r="Q18" s="6">
        <v>8662840</v>
      </c>
      <c r="R18" s="5">
        <f t="shared" si="0"/>
        <v>108674465</v>
      </c>
    </row>
    <row r="19" spans="1:18" ht="13.5">
      <c r="A19" s="1"/>
      <c r="B19" s="2"/>
      <c r="C19" s="3" t="s">
        <v>109</v>
      </c>
      <c r="D19" s="5">
        <v>1960000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1052890</v>
      </c>
      <c r="K19" s="6">
        <v>0</v>
      </c>
      <c r="L19" s="6">
        <v>0</v>
      </c>
      <c r="M19" s="6">
        <v>0</v>
      </c>
      <c r="N19" s="6">
        <v>0</v>
      </c>
      <c r="O19" s="6">
        <v>773800</v>
      </c>
      <c r="P19" s="6">
        <v>21300</v>
      </c>
      <c r="Q19" s="6">
        <v>0</v>
      </c>
      <c r="R19" s="5">
        <f t="shared" si="0"/>
        <v>1847990</v>
      </c>
    </row>
    <row r="20" spans="1:18" ht="13.5">
      <c r="A20" s="1"/>
      <c r="B20" s="2"/>
      <c r="C20" s="3" t="s">
        <v>41</v>
      </c>
      <c r="D20" s="5">
        <v>17755000</v>
      </c>
      <c r="E20" s="6">
        <v>0</v>
      </c>
      <c r="F20" s="6">
        <v>53160</v>
      </c>
      <c r="G20" s="6">
        <v>860593</v>
      </c>
      <c r="H20" s="6">
        <v>1699771</v>
      </c>
      <c r="I20" s="6">
        <v>712910</v>
      </c>
      <c r="J20" s="6">
        <v>812120</v>
      </c>
      <c r="K20" s="6">
        <v>595280</v>
      </c>
      <c r="L20" s="6">
        <v>4903914</v>
      </c>
      <c r="M20" s="6">
        <v>1096453</v>
      </c>
      <c r="N20" s="6">
        <v>511753</v>
      </c>
      <c r="O20" s="6">
        <v>2335932</v>
      </c>
      <c r="P20" s="6">
        <v>2857455</v>
      </c>
      <c r="Q20" s="6">
        <v>179778</v>
      </c>
      <c r="R20" s="5">
        <f t="shared" si="0"/>
        <v>16619119</v>
      </c>
    </row>
    <row r="21" spans="1:18" ht="13.5">
      <c r="A21" s="1"/>
      <c r="B21" s="2"/>
      <c r="C21" s="3" t="s">
        <v>110</v>
      </c>
      <c r="D21" s="5">
        <v>3832916000</v>
      </c>
      <c r="E21" s="6">
        <v>14565736</v>
      </c>
      <c r="F21" s="6">
        <v>87162809</v>
      </c>
      <c r="G21" s="6">
        <v>121026748</v>
      </c>
      <c r="H21" s="6">
        <v>144836330</v>
      </c>
      <c r="I21" s="6">
        <v>176785117</v>
      </c>
      <c r="J21" s="6">
        <v>150838424</v>
      </c>
      <c r="K21" s="6">
        <v>328953446</v>
      </c>
      <c r="L21" s="6">
        <v>223811573</v>
      </c>
      <c r="M21" s="6">
        <v>249550331</v>
      </c>
      <c r="N21" s="6">
        <v>208639451</v>
      </c>
      <c r="O21" s="6">
        <v>283041238</v>
      </c>
      <c r="P21" s="6">
        <v>554346220</v>
      </c>
      <c r="Q21" s="6">
        <v>1180586521</v>
      </c>
      <c r="R21" s="5">
        <f t="shared" si="0"/>
        <v>3724143944</v>
      </c>
    </row>
    <row r="22" spans="1:18" ht="13.5">
      <c r="A22" s="1"/>
      <c r="B22" s="2" t="s">
        <v>99</v>
      </c>
      <c r="C22" s="3"/>
      <c r="D22" s="5">
        <f>50869290000-202583000</f>
        <v>50666707000</v>
      </c>
      <c r="E22" s="6">
        <v>1472644804</v>
      </c>
      <c r="F22" s="6">
        <v>3352930050</v>
      </c>
      <c r="G22" s="6">
        <v>3701529088</v>
      </c>
      <c r="H22" s="6">
        <v>3931408858</v>
      </c>
      <c r="I22" s="6">
        <v>3979682553</v>
      </c>
      <c r="J22" s="6">
        <v>3746877001</v>
      </c>
      <c r="K22" s="6">
        <v>4015103846</v>
      </c>
      <c r="L22" s="6">
        <v>3741306906</v>
      </c>
      <c r="M22" s="6">
        <v>4177875497</v>
      </c>
      <c r="N22" s="6">
        <v>4169881429</v>
      </c>
      <c r="O22" s="6">
        <v>4323306225</v>
      </c>
      <c r="P22" s="6">
        <v>4960290911</v>
      </c>
      <c r="Q22" s="6">
        <v>4318475114</v>
      </c>
      <c r="R22" s="5">
        <f t="shared" si="0"/>
        <v>49891312282</v>
      </c>
    </row>
    <row r="23" spans="1:18" ht="13.5">
      <c r="A23" s="1"/>
      <c r="B23" s="2"/>
      <c r="C23" s="3" t="s">
        <v>111</v>
      </c>
      <c r="D23" s="5">
        <v>423654000</v>
      </c>
      <c r="E23" s="6">
        <v>13319921</v>
      </c>
      <c r="F23" s="6">
        <v>21180634</v>
      </c>
      <c r="G23" s="6">
        <v>23884485</v>
      </c>
      <c r="H23" s="6">
        <v>22810849</v>
      </c>
      <c r="I23" s="6">
        <v>14561431</v>
      </c>
      <c r="J23" s="6">
        <v>28595518</v>
      </c>
      <c r="K23" s="6">
        <v>40211289</v>
      </c>
      <c r="L23" s="6">
        <v>45869820</v>
      </c>
      <c r="M23" s="6">
        <v>41728149</v>
      </c>
      <c r="N23" s="6">
        <v>20818257</v>
      </c>
      <c r="O23" s="6">
        <v>42913285</v>
      </c>
      <c r="P23" s="6">
        <v>79402684</v>
      </c>
      <c r="Q23" s="6">
        <v>7597793</v>
      </c>
      <c r="R23" s="5">
        <f t="shared" si="0"/>
        <v>402894115</v>
      </c>
    </row>
    <row r="24" spans="1:18" ht="13.5">
      <c r="A24" s="1"/>
      <c r="B24" s="2"/>
      <c r="C24" s="3" t="s">
        <v>112</v>
      </c>
      <c r="D24" s="5">
        <v>121905000</v>
      </c>
      <c r="E24" s="6">
        <v>879848</v>
      </c>
      <c r="F24" s="6">
        <v>3165141</v>
      </c>
      <c r="G24" s="6">
        <v>11838770</v>
      </c>
      <c r="H24" s="6">
        <v>4029416</v>
      </c>
      <c r="I24" s="6">
        <v>2441612</v>
      </c>
      <c r="J24" s="6">
        <v>4128398</v>
      </c>
      <c r="K24" s="6">
        <v>10025040</v>
      </c>
      <c r="L24" s="6">
        <v>11277901</v>
      </c>
      <c r="M24" s="6">
        <v>18323925</v>
      </c>
      <c r="N24" s="6">
        <v>14207801</v>
      </c>
      <c r="O24" s="6">
        <v>19036944</v>
      </c>
      <c r="P24" s="6">
        <v>18101185</v>
      </c>
      <c r="Q24" s="6">
        <v>849723</v>
      </c>
      <c r="R24" s="5">
        <f t="shared" si="0"/>
        <v>118305704</v>
      </c>
    </row>
    <row r="25" spans="1:18" ht="13.5">
      <c r="A25" s="1"/>
      <c r="B25" s="2"/>
      <c r="C25" s="3" t="s">
        <v>113</v>
      </c>
      <c r="D25" s="5">
        <f>754694000-53389000</f>
        <v>701305000</v>
      </c>
      <c r="E25" s="6">
        <v>39041580</v>
      </c>
      <c r="F25" s="6">
        <v>50989583</v>
      </c>
      <c r="G25" s="6">
        <v>55833560</v>
      </c>
      <c r="H25" s="6">
        <v>60682280</v>
      </c>
      <c r="I25" s="6">
        <v>53970623</v>
      </c>
      <c r="J25" s="6">
        <v>53257793</v>
      </c>
      <c r="K25" s="6">
        <v>57582480</v>
      </c>
      <c r="L25" s="6">
        <v>58976528</v>
      </c>
      <c r="M25" s="6">
        <v>61309010</v>
      </c>
      <c r="N25" s="6">
        <v>46739171</v>
      </c>
      <c r="O25" s="6">
        <v>53346405</v>
      </c>
      <c r="P25" s="6">
        <v>53544256</v>
      </c>
      <c r="Q25" s="6">
        <v>9709569</v>
      </c>
      <c r="R25" s="5">
        <f t="shared" si="0"/>
        <v>654982838</v>
      </c>
    </row>
    <row r="26" spans="1:18" ht="13.5">
      <c r="A26" s="1"/>
      <c r="B26" s="2"/>
      <c r="C26" s="3" t="s">
        <v>114</v>
      </c>
      <c r="D26" s="5">
        <v>158548000</v>
      </c>
      <c r="E26" s="6">
        <v>11915280</v>
      </c>
      <c r="F26" s="6">
        <v>10768810</v>
      </c>
      <c r="G26" s="6">
        <v>12839900</v>
      </c>
      <c r="H26" s="6">
        <v>15748750</v>
      </c>
      <c r="I26" s="6">
        <v>12963175</v>
      </c>
      <c r="J26" s="6">
        <v>13122170</v>
      </c>
      <c r="K26" s="6">
        <v>12302690</v>
      </c>
      <c r="L26" s="6">
        <v>13864060</v>
      </c>
      <c r="M26" s="6">
        <v>14504180</v>
      </c>
      <c r="N26" s="6">
        <v>9823485</v>
      </c>
      <c r="O26" s="6">
        <v>12520175</v>
      </c>
      <c r="P26" s="6">
        <v>11141555</v>
      </c>
      <c r="Q26" s="6">
        <v>461730</v>
      </c>
      <c r="R26" s="5">
        <f t="shared" si="0"/>
        <v>151975960</v>
      </c>
    </row>
    <row r="27" spans="1:18" ht="13.5">
      <c r="A27" s="1"/>
      <c r="B27" s="2"/>
      <c r="C27" s="3" t="s">
        <v>115</v>
      </c>
      <c r="D27" s="5">
        <v>34161000</v>
      </c>
      <c r="E27" s="6">
        <v>5860392</v>
      </c>
      <c r="F27" s="6">
        <v>3081337</v>
      </c>
      <c r="G27" s="6">
        <v>2807762</v>
      </c>
      <c r="H27" s="6">
        <v>2788335</v>
      </c>
      <c r="I27" s="6">
        <v>3526312</v>
      </c>
      <c r="J27" s="6">
        <v>3131819</v>
      </c>
      <c r="K27" s="6">
        <v>2046275</v>
      </c>
      <c r="L27" s="6">
        <v>2749538</v>
      </c>
      <c r="M27" s="6">
        <v>2140895</v>
      </c>
      <c r="N27" s="6">
        <v>1911776</v>
      </c>
      <c r="O27" s="6">
        <v>1207452</v>
      </c>
      <c r="P27" s="6">
        <v>1273433</v>
      </c>
      <c r="Q27" s="6">
        <v>-83673</v>
      </c>
      <c r="R27" s="5">
        <f t="shared" si="0"/>
        <v>32441653</v>
      </c>
    </row>
    <row r="28" spans="1:18" ht="13.5">
      <c r="A28" s="1"/>
      <c r="B28" s="25" t="s">
        <v>100</v>
      </c>
      <c r="C28" s="26"/>
      <c r="D28" s="5">
        <f>14666946000-159510000</f>
        <v>14507436000</v>
      </c>
      <c r="E28" s="6">
        <v>235500</v>
      </c>
      <c r="F28" s="6">
        <v>245594704</v>
      </c>
      <c r="G28" s="6">
        <v>274156875</v>
      </c>
      <c r="H28" s="6">
        <v>301560530</v>
      </c>
      <c r="I28" s="6">
        <v>2902428821</v>
      </c>
      <c r="J28" s="6">
        <v>319505454</v>
      </c>
      <c r="K28" s="6">
        <v>313906318</v>
      </c>
      <c r="L28" s="6">
        <v>2970568835</v>
      </c>
      <c r="M28" s="6">
        <v>307563115</v>
      </c>
      <c r="N28" s="6">
        <v>316219684</v>
      </c>
      <c r="O28" s="6">
        <v>2978538672</v>
      </c>
      <c r="P28" s="6">
        <v>313129541</v>
      </c>
      <c r="Q28" s="6">
        <v>3136744607</v>
      </c>
      <c r="R28" s="5">
        <f t="shared" si="0"/>
        <v>14380152656</v>
      </c>
    </row>
    <row r="29" spans="1:18" ht="13.5">
      <c r="A29" s="1"/>
      <c r="B29" s="2"/>
      <c r="C29" s="3" t="s">
        <v>111</v>
      </c>
      <c r="D29" s="5">
        <v>314000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293780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5">
        <f t="shared" si="0"/>
        <v>293780</v>
      </c>
    </row>
    <row r="30" spans="1:18" ht="13.5">
      <c r="A30" s="1"/>
      <c r="B30" s="2"/>
      <c r="C30" s="3" t="s">
        <v>116</v>
      </c>
      <c r="D30" s="5">
        <f>2944436000-88384000</f>
        <v>2856052000</v>
      </c>
      <c r="E30" s="6">
        <v>235500</v>
      </c>
      <c r="F30" s="6">
        <v>188293395</v>
      </c>
      <c r="G30" s="6">
        <v>211528956</v>
      </c>
      <c r="H30" s="6">
        <v>231798126</v>
      </c>
      <c r="I30" s="6">
        <v>217848179</v>
      </c>
      <c r="J30" s="6">
        <v>209258041</v>
      </c>
      <c r="K30" s="6">
        <v>244611224</v>
      </c>
      <c r="L30" s="6">
        <v>235549857</v>
      </c>
      <c r="M30" s="6">
        <v>238121136</v>
      </c>
      <c r="N30" s="6">
        <v>243719200</v>
      </c>
      <c r="O30" s="6">
        <v>239654321</v>
      </c>
      <c r="P30" s="6">
        <v>240415539</v>
      </c>
      <c r="Q30" s="6">
        <v>262880256</v>
      </c>
      <c r="R30" s="5">
        <f t="shared" si="0"/>
        <v>2763913730</v>
      </c>
    </row>
    <row r="31" ht="18" customHeight="1">
      <c r="A31" t="s">
        <v>148</v>
      </c>
    </row>
    <row r="32" ht="18" customHeight="1">
      <c r="A32" t="s">
        <v>149</v>
      </c>
    </row>
  </sheetData>
  <mergeCells count="10">
    <mergeCell ref="B28:C28"/>
    <mergeCell ref="A1:R1"/>
    <mergeCell ref="A5:C7"/>
    <mergeCell ref="D5:D7"/>
    <mergeCell ref="E5:R5"/>
    <mergeCell ref="E6:G6"/>
    <mergeCell ref="H6:J6"/>
    <mergeCell ref="K6:M6"/>
    <mergeCell ref="N6:Q6"/>
    <mergeCell ref="R6:R7"/>
  </mergeCells>
  <printOptions/>
  <pageMargins left="0.75" right="0.27" top="1" bottom="1" header="0.512" footer="0.512"/>
  <pageSetup horizontalDpi="600" verticalDpi="600" orientation="landscape" paperSize="9" scale="56" r:id="rId1"/>
  <ignoredErrors>
    <ignoredError sqref="R9:R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75" workbookViewId="0" topLeftCell="A1">
      <pane xSplit="3" ySplit="7" topLeftCell="D8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A24" sqref="A24"/>
    </sheetView>
  </sheetViews>
  <sheetFormatPr defaultColWidth="9.00390625" defaultRowHeight="13.5"/>
  <cols>
    <col min="1" max="1" width="2.375" style="0" customWidth="1"/>
    <col min="2" max="2" width="1.00390625" style="0" customWidth="1"/>
    <col min="3" max="3" width="30.625" style="0" customWidth="1"/>
    <col min="4" max="4" width="14.875" style="0" customWidth="1"/>
    <col min="5" max="17" width="13.375" style="0" customWidth="1"/>
    <col min="18" max="18" width="14.875" style="0" customWidth="1"/>
  </cols>
  <sheetData>
    <row r="1" spans="1:18" ht="13.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13.5">
      <c r="A2" t="s">
        <v>0</v>
      </c>
    </row>
    <row r="3" ht="13.5">
      <c r="A3" t="s">
        <v>1</v>
      </c>
    </row>
    <row r="4" ht="13.5">
      <c r="R4" s="8" t="s">
        <v>20</v>
      </c>
    </row>
    <row r="5" spans="1:18" ht="13.5">
      <c r="A5" s="10" t="s">
        <v>21</v>
      </c>
      <c r="B5" s="11"/>
      <c r="C5" s="12"/>
      <c r="D5" s="19" t="s">
        <v>33</v>
      </c>
      <c r="E5" s="22" t="s">
        <v>22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18" ht="13.5">
      <c r="A6" s="13"/>
      <c r="B6" s="9"/>
      <c r="C6" s="15"/>
      <c r="D6" s="20"/>
      <c r="E6" s="17" t="s">
        <v>5</v>
      </c>
      <c r="F6" s="17"/>
      <c r="G6" s="18"/>
      <c r="H6" s="17" t="s">
        <v>6</v>
      </c>
      <c r="I6" s="17"/>
      <c r="J6" s="18"/>
      <c r="K6" s="17" t="s">
        <v>7</v>
      </c>
      <c r="L6" s="17"/>
      <c r="M6" s="18"/>
      <c r="N6" s="17" t="s">
        <v>8</v>
      </c>
      <c r="O6" s="17"/>
      <c r="P6" s="17"/>
      <c r="Q6" s="18"/>
      <c r="R6" s="20" t="s">
        <v>9</v>
      </c>
    </row>
    <row r="7" spans="1:18" ht="13.5">
      <c r="A7" s="16"/>
      <c r="B7" s="17"/>
      <c r="C7" s="18"/>
      <c r="D7" s="21"/>
      <c r="E7" s="4" t="s">
        <v>2</v>
      </c>
      <c r="F7" s="4" t="s">
        <v>3</v>
      </c>
      <c r="G7" s="4" t="s">
        <v>4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  <c r="N7" s="4" t="s">
        <v>17</v>
      </c>
      <c r="O7" s="4" t="s">
        <v>18</v>
      </c>
      <c r="P7" s="4" t="s">
        <v>19</v>
      </c>
      <c r="Q7" s="4" t="s">
        <v>2</v>
      </c>
      <c r="R7" s="21"/>
    </row>
    <row r="8" spans="1:18" ht="13.5">
      <c r="A8" s="1" t="s">
        <v>101</v>
      </c>
      <c r="B8" s="2"/>
      <c r="C8" s="3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"/>
    </row>
    <row r="9" spans="1:18" ht="13.5">
      <c r="A9" s="1"/>
      <c r="B9" s="25" t="s">
        <v>102</v>
      </c>
      <c r="C9" s="26"/>
      <c r="D9" s="5">
        <v>11565197000</v>
      </c>
      <c r="E9" s="6">
        <v>701938351</v>
      </c>
      <c r="F9" s="6">
        <v>703768017</v>
      </c>
      <c r="G9" s="6">
        <v>1916293797</v>
      </c>
      <c r="H9" s="6">
        <v>693304266</v>
      </c>
      <c r="I9" s="6">
        <v>693704192</v>
      </c>
      <c r="J9" s="6">
        <v>693101789</v>
      </c>
      <c r="K9" s="6">
        <v>800881116</v>
      </c>
      <c r="L9" s="6">
        <v>697017676</v>
      </c>
      <c r="M9" s="6">
        <v>1949779239</v>
      </c>
      <c r="N9" s="6">
        <v>719169163</v>
      </c>
      <c r="O9" s="6">
        <v>752852050</v>
      </c>
      <c r="P9" s="6">
        <v>751060903</v>
      </c>
      <c r="Q9" s="6">
        <v>136210528</v>
      </c>
      <c r="R9" s="5">
        <f>SUM(E9:Q9)</f>
        <v>11209081087</v>
      </c>
    </row>
    <row r="10" spans="1:18" ht="13.5">
      <c r="A10" s="1"/>
      <c r="B10" s="2"/>
      <c r="C10" s="3" t="s">
        <v>77</v>
      </c>
      <c r="D10" s="5">
        <v>10891000</v>
      </c>
      <c r="E10" s="6">
        <v>86670</v>
      </c>
      <c r="F10" s="6">
        <v>314088</v>
      </c>
      <c r="G10" s="6">
        <v>2958606</v>
      </c>
      <c r="H10" s="6">
        <v>1595651</v>
      </c>
      <c r="I10" s="6">
        <v>1002123</v>
      </c>
      <c r="J10" s="6">
        <v>274081</v>
      </c>
      <c r="K10" s="6">
        <v>187044</v>
      </c>
      <c r="L10" s="6">
        <v>887906</v>
      </c>
      <c r="M10" s="6">
        <v>458425</v>
      </c>
      <c r="N10" s="6">
        <v>330610</v>
      </c>
      <c r="O10" s="6">
        <v>506916</v>
      </c>
      <c r="P10" s="6">
        <v>984180</v>
      </c>
      <c r="Q10" s="6">
        <v>606949</v>
      </c>
      <c r="R10" s="5">
        <f aca="true" t="shared" si="0" ref="R10:R22">SUM(E10:Q10)</f>
        <v>10193249</v>
      </c>
    </row>
    <row r="11" spans="1:18" ht="13.5">
      <c r="A11" s="1"/>
      <c r="B11" s="2"/>
      <c r="C11" s="3" t="s">
        <v>37</v>
      </c>
      <c r="D11" s="5">
        <v>3713000</v>
      </c>
      <c r="E11" s="6">
        <v>0</v>
      </c>
      <c r="F11" s="6">
        <v>226390</v>
      </c>
      <c r="G11" s="6">
        <v>581581</v>
      </c>
      <c r="H11" s="6">
        <v>205190</v>
      </c>
      <c r="I11" s="6">
        <v>-5560</v>
      </c>
      <c r="J11" s="6">
        <v>198790</v>
      </c>
      <c r="K11" s="6">
        <v>231719</v>
      </c>
      <c r="L11" s="6">
        <v>133143</v>
      </c>
      <c r="M11" s="6">
        <v>108500</v>
      </c>
      <c r="N11" s="6">
        <v>407802</v>
      </c>
      <c r="O11" s="6">
        <v>333643</v>
      </c>
      <c r="P11" s="6">
        <v>21870</v>
      </c>
      <c r="Q11" s="6">
        <v>37390</v>
      </c>
      <c r="R11" s="5">
        <f t="shared" si="0"/>
        <v>2480458</v>
      </c>
    </row>
    <row r="12" spans="1:18" ht="13.5">
      <c r="A12" s="1"/>
      <c r="B12" s="2"/>
      <c r="C12" s="3" t="s">
        <v>38</v>
      </c>
      <c r="D12" s="5">
        <v>45619000</v>
      </c>
      <c r="E12" s="6">
        <v>24723393</v>
      </c>
      <c r="F12" s="6">
        <v>17108501</v>
      </c>
      <c r="G12" s="6">
        <v>8584</v>
      </c>
      <c r="H12" s="6">
        <v>83890</v>
      </c>
      <c r="I12" s="6">
        <v>0</v>
      </c>
      <c r="J12" s="6">
        <v>0</v>
      </c>
      <c r="K12" s="6">
        <v>844046</v>
      </c>
      <c r="L12" s="6">
        <v>0</v>
      </c>
      <c r="M12" s="6">
        <v>8125</v>
      </c>
      <c r="N12" s="6">
        <v>4955</v>
      </c>
      <c r="O12" s="6">
        <v>1658275</v>
      </c>
      <c r="P12" s="6">
        <v>105130</v>
      </c>
      <c r="Q12" s="6">
        <v>312945</v>
      </c>
      <c r="R12" s="5">
        <f t="shared" si="0"/>
        <v>44857844</v>
      </c>
    </row>
    <row r="13" spans="1:18" ht="13.5">
      <c r="A13" s="1"/>
      <c r="B13" s="2"/>
      <c r="C13" s="3" t="s">
        <v>103</v>
      </c>
      <c r="D13" s="5">
        <v>838000</v>
      </c>
      <c r="E13" s="6">
        <v>29096</v>
      </c>
      <c r="F13" s="6">
        <v>107004</v>
      </c>
      <c r="G13" s="6">
        <v>7047</v>
      </c>
      <c r="H13" s="6">
        <v>9988</v>
      </c>
      <c r="I13" s="6">
        <v>8475</v>
      </c>
      <c r="J13" s="6">
        <v>46908</v>
      </c>
      <c r="K13" s="6">
        <v>47241</v>
      </c>
      <c r="L13" s="6">
        <v>65080</v>
      </c>
      <c r="M13" s="6">
        <v>36671</v>
      </c>
      <c r="N13" s="6">
        <v>0</v>
      </c>
      <c r="O13" s="6">
        <v>66812</v>
      </c>
      <c r="P13" s="6">
        <v>46601</v>
      </c>
      <c r="Q13" s="6">
        <v>69558</v>
      </c>
      <c r="R13" s="5">
        <f t="shared" si="0"/>
        <v>540481</v>
      </c>
    </row>
    <row r="14" spans="1:18" ht="13.5">
      <c r="A14" s="1"/>
      <c r="B14" s="2"/>
      <c r="C14" s="3" t="s">
        <v>43</v>
      </c>
      <c r="D14" s="5">
        <v>598463000</v>
      </c>
      <c r="E14" s="6">
        <v>1614387</v>
      </c>
      <c r="F14" s="6">
        <v>30902491</v>
      </c>
      <c r="G14" s="6">
        <v>34636658</v>
      </c>
      <c r="H14" s="6">
        <v>40781400</v>
      </c>
      <c r="I14" s="6">
        <v>42003119</v>
      </c>
      <c r="J14" s="6">
        <v>45621056</v>
      </c>
      <c r="K14" s="6">
        <v>52983522</v>
      </c>
      <c r="L14" s="6">
        <v>37355237</v>
      </c>
      <c r="M14" s="6">
        <v>42620394</v>
      </c>
      <c r="N14" s="6">
        <v>45865899</v>
      </c>
      <c r="O14" s="6">
        <v>40970544</v>
      </c>
      <c r="P14" s="6">
        <v>74499033</v>
      </c>
      <c r="Q14" s="6">
        <v>89620543</v>
      </c>
      <c r="R14" s="5">
        <f t="shared" si="0"/>
        <v>579474283</v>
      </c>
    </row>
    <row r="15" spans="1:18" ht="13.5">
      <c r="A15" s="1"/>
      <c r="B15" s="2"/>
      <c r="C15" s="3" t="s">
        <v>44</v>
      </c>
      <c r="D15" s="5">
        <v>23033000</v>
      </c>
      <c r="E15" s="6">
        <v>7684</v>
      </c>
      <c r="F15" s="6">
        <v>113778</v>
      </c>
      <c r="G15" s="6">
        <v>561866</v>
      </c>
      <c r="H15" s="6">
        <v>3100240</v>
      </c>
      <c r="I15" s="6">
        <v>964287</v>
      </c>
      <c r="J15" s="6">
        <v>953444</v>
      </c>
      <c r="K15" s="6">
        <v>1374161</v>
      </c>
      <c r="L15" s="6">
        <v>1053493</v>
      </c>
      <c r="M15" s="6">
        <v>819295</v>
      </c>
      <c r="N15" s="6">
        <v>1200211</v>
      </c>
      <c r="O15" s="6">
        <v>1371813</v>
      </c>
      <c r="P15" s="6">
        <v>2273830</v>
      </c>
      <c r="Q15" s="6">
        <v>5711391</v>
      </c>
      <c r="R15" s="5">
        <f t="shared" si="0"/>
        <v>19505493</v>
      </c>
    </row>
    <row r="16" spans="1:18" ht="13.5">
      <c r="A16" s="1"/>
      <c r="B16" s="2" t="s">
        <v>108</v>
      </c>
      <c r="C16" s="3"/>
      <c r="D16" s="5">
        <v>11705509000</v>
      </c>
      <c r="E16" s="6">
        <v>7993875</v>
      </c>
      <c r="F16" s="6">
        <v>277867504</v>
      </c>
      <c r="G16" s="6">
        <v>425541509</v>
      </c>
      <c r="H16" s="6">
        <v>1360482991</v>
      </c>
      <c r="I16" s="6">
        <v>508624230</v>
      </c>
      <c r="J16" s="6">
        <v>442852216</v>
      </c>
      <c r="K16" s="6">
        <v>1572381339</v>
      </c>
      <c r="L16" s="6">
        <v>678534677</v>
      </c>
      <c r="M16" s="6">
        <v>551140538</v>
      </c>
      <c r="N16" s="6">
        <v>1311365208</v>
      </c>
      <c r="O16" s="6">
        <v>754747857</v>
      </c>
      <c r="P16" s="6">
        <v>789983525</v>
      </c>
      <c r="Q16" s="6">
        <v>1640967105</v>
      </c>
      <c r="R16" s="5">
        <f t="shared" si="0"/>
        <v>10322482574</v>
      </c>
    </row>
    <row r="17" spans="1:18" ht="13.5">
      <c r="A17" s="1"/>
      <c r="B17" s="2"/>
      <c r="C17" s="3" t="s">
        <v>104</v>
      </c>
      <c r="D17" s="5">
        <v>312640000</v>
      </c>
      <c r="E17" s="6">
        <v>1856829</v>
      </c>
      <c r="F17" s="6">
        <v>10221289</v>
      </c>
      <c r="G17" s="6">
        <v>19446600</v>
      </c>
      <c r="H17" s="6">
        <v>19788275</v>
      </c>
      <c r="I17" s="6">
        <v>20698425</v>
      </c>
      <c r="J17" s="6">
        <v>17593549</v>
      </c>
      <c r="K17" s="6">
        <v>16212867</v>
      </c>
      <c r="L17" s="6">
        <v>22925868</v>
      </c>
      <c r="M17" s="6">
        <v>25574506</v>
      </c>
      <c r="N17" s="6">
        <v>17032833</v>
      </c>
      <c r="O17" s="6">
        <v>21121232</v>
      </c>
      <c r="P17" s="6">
        <v>28917446</v>
      </c>
      <c r="Q17" s="6">
        <v>20975259</v>
      </c>
      <c r="R17" s="5">
        <f t="shared" si="0"/>
        <v>242364978</v>
      </c>
    </row>
    <row r="18" spans="1:18" ht="13.5">
      <c r="A18" s="1"/>
      <c r="B18" s="2"/>
      <c r="C18" s="3" t="s">
        <v>37</v>
      </c>
      <c r="D18" s="5">
        <v>6566000</v>
      </c>
      <c r="E18" s="6">
        <v>0</v>
      </c>
      <c r="F18" s="6">
        <v>235840</v>
      </c>
      <c r="G18" s="6">
        <v>1051640</v>
      </c>
      <c r="H18" s="6">
        <v>277140</v>
      </c>
      <c r="I18" s="6">
        <v>386140</v>
      </c>
      <c r="J18" s="6">
        <v>85990</v>
      </c>
      <c r="K18" s="6">
        <v>3670</v>
      </c>
      <c r="L18" s="6">
        <v>226020</v>
      </c>
      <c r="M18" s="6">
        <v>1930</v>
      </c>
      <c r="N18" s="6">
        <v>155760</v>
      </c>
      <c r="O18" s="6">
        <v>134655</v>
      </c>
      <c r="P18" s="6">
        <v>2139316</v>
      </c>
      <c r="Q18" s="6">
        <v>893702</v>
      </c>
      <c r="R18" s="5">
        <f t="shared" si="0"/>
        <v>5591803</v>
      </c>
    </row>
    <row r="19" spans="1:18" ht="13.5">
      <c r="A19" s="1"/>
      <c r="B19" s="2"/>
      <c r="C19" s="3" t="s">
        <v>105</v>
      </c>
      <c r="D19" s="5">
        <v>12569000</v>
      </c>
      <c r="E19" s="6">
        <v>0</v>
      </c>
      <c r="F19" s="6">
        <v>0</v>
      </c>
      <c r="G19" s="6">
        <v>0</v>
      </c>
      <c r="H19" s="6">
        <v>21412</v>
      </c>
      <c r="I19" s="6">
        <v>390525</v>
      </c>
      <c r="J19" s="6">
        <v>773938</v>
      </c>
      <c r="K19" s="6">
        <v>723367</v>
      </c>
      <c r="L19" s="6">
        <v>385856</v>
      </c>
      <c r="M19" s="6">
        <v>2998211</v>
      </c>
      <c r="N19" s="6">
        <v>640942</v>
      </c>
      <c r="O19" s="6">
        <v>1748253</v>
      </c>
      <c r="P19" s="6">
        <v>2359270</v>
      </c>
      <c r="Q19" s="6">
        <v>592643</v>
      </c>
      <c r="R19" s="5">
        <f t="shared" si="0"/>
        <v>10634417</v>
      </c>
    </row>
    <row r="20" spans="1:18" ht="13.5">
      <c r="A20" s="1"/>
      <c r="B20" s="2"/>
      <c r="C20" s="3" t="s">
        <v>42</v>
      </c>
      <c r="D20" s="5">
        <v>112000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10000</v>
      </c>
      <c r="Q20" s="6">
        <v>0</v>
      </c>
      <c r="R20" s="5">
        <f t="shared" si="0"/>
        <v>10000</v>
      </c>
    </row>
    <row r="21" spans="1:18" ht="13.5">
      <c r="A21" s="1"/>
      <c r="B21" s="2"/>
      <c r="C21" s="3" t="s">
        <v>106</v>
      </c>
      <c r="D21" s="5">
        <v>8683000</v>
      </c>
      <c r="E21" s="6">
        <v>1961940</v>
      </c>
      <c r="F21" s="6">
        <v>484140</v>
      </c>
      <c r="G21" s="6">
        <v>550100</v>
      </c>
      <c r="H21" s="6">
        <v>506370</v>
      </c>
      <c r="I21" s="6">
        <v>525290</v>
      </c>
      <c r="J21" s="6">
        <v>216638</v>
      </c>
      <c r="K21" s="6">
        <v>307770</v>
      </c>
      <c r="L21" s="6">
        <v>529822</v>
      </c>
      <c r="M21" s="6">
        <v>350150</v>
      </c>
      <c r="N21" s="6">
        <v>503520</v>
      </c>
      <c r="O21" s="6">
        <v>178400</v>
      </c>
      <c r="P21" s="6">
        <v>78940</v>
      </c>
      <c r="Q21" s="6">
        <v>-363430</v>
      </c>
      <c r="R21" s="5">
        <f t="shared" si="0"/>
        <v>5829650</v>
      </c>
    </row>
    <row r="22" spans="1:18" ht="13.5">
      <c r="A22" s="1"/>
      <c r="B22" s="2"/>
      <c r="C22" s="3" t="s">
        <v>107</v>
      </c>
      <c r="D22" s="5">
        <v>1405263000</v>
      </c>
      <c r="E22" s="6">
        <v>2825532</v>
      </c>
      <c r="F22" s="6">
        <v>61821740</v>
      </c>
      <c r="G22" s="6">
        <v>81017778</v>
      </c>
      <c r="H22" s="6">
        <v>101846211</v>
      </c>
      <c r="I22" s="6">
        <v>94889460</v>
      </c>
      <c r="J22" s="6">
        <v>78604209</v>
      </c>
      <c r="K22" s="6">
        <v>94144163</v>
      </c>
      <c r="L22" s="6">
        <v>82073278</v>
      </c>
      <c r="M22" s="6">
        <v>95307870</v>
      </c>
      <c r="N22" s="6">
        <v>85981197</v>
      </c>
      <c r="O22" s="6">
        <v>172089464</v>
      </c>
      <c r="P22" s="6">
        <v>133672668</v>
      </c>
      <c r="Q22" s="6">
        <v>173290419</v>
      </c>
      <c r="R22" s="5">
        <f t="shared" si="0"/>
        <v>1257563989</v>
      </c>
    </row>
    <row r="23" ht="18" customHeight="1">
      <c r="A23" t="s">
        <v>148</v>
      </c>
    </row>
    <row r="24" ht="18" customHeight="1">
      <c r="A24" t="s">
        <v>149</v>
      </c>
    </row>
  </sheetData>
  <mergeCells count="10">
    <mergeCell ref="B9:C9"/>
    <mergeCell ref="A1:R1"/>
    <mergeCell ref="A5:C7"/>
    <mergeCell ref="D5:D7"/>
    <mergeCell ref="E5:R5"/>
    <mergeCell ref="E6:G6"/>
    <mergeCell ref="H6:J6"/>
    <mergeCell ref="K6:M6"/>
    <mergeCell ref="N6:Q6"/>
    <mergeCell ref="R6:R7"/>
  </mergeCells>
  <printOptions/>
  <pageMargins left="0.75" right="0.28" top="1" bottom="1" header="0.512" footer="0.512"/>
  <pageSetup horizontalDpi="600" verticalDpi="600" orientation="landscape" paperSize="9" scale="56" r:id="rId1"/>
  <ignoredErrors>
    <ignoredError sqref="R9:R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75" workbookViewId="0" topLeftCell="A1">
      <pane xSplit="3" ySplit="7" topLeftCell="D8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A22" sqref="A22:IV22"/>
    </sheetView>
  </sheetViews>
  <sheetFormatPr defaultColWidth="9.00390625" defaultRowHeight="13.5"/>
  <cols>
    <col min="1" max="1" width="2.375" style="0" customWidth="1"/>
    <col min="2" max="2" width="1.00390625" style="0" customWidth="1"/>
    <col min="3" max="3" width="30.625" style="0" customWidth="1"/>
    <col min="4" max="4" width="14.875" style="0" customWidth="1"/>
    <col min="5" max="17" width="13.375" style="0" customWidth="1"/>
    <col min="18" max="18" width="14.875" style="0" customWidth="1"/>
  </cols>
  <sheetData>
    <row r="1" spans="1:18" ht="13.5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13.5">
      <c r="A2" t="s">
        <v>0</v>
      </c>
    </row>
    <row r="3" ht="13.5">
      <c r="A3" t="s">
        <v>1</v>
      </c>
    </row>
    <row r="4" ht="13.5">
      <c r="R4" s="8" t="s">
        <v>20</v>
      </c>
    </row>
    <row r="5" spans="1:18" ht="13.5">
      <c r="A5" s="10" t="s">
        <v>21</v>
      </c>
      <c r="B5" s="11"/>
      <c r="C5" s="12"/>
      <c r="D5" s="19" t="s">
        <v>33</v>
      </c>
      <c r="E5" s="22" t="s">
        <v>22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18" ht="13.5">
      <c r="A6" s="13"/>
      <c r="B6" s="9"/>
      <c r="C6" s="15"/>
      <c r="D6" s="20"/>
      <c r="E6" s="17" t="s">
        <v>5</v>
      </c>
      <c r="F6" s="17"/>
      <c r="G6" s="18"/>
      <c r="H6" s="17" t="s">
        <v>6</v>
      </c>
      <c r="I6" s="17"/>
      <c r="J6" s="18"/>
      <c r="K6" s="17" t="s">
        <v>7</v>
      </c>
      <c r="L6" s="17"/>
      <c r="M6" s="18"/>
      <c r="N6" s="17" t="s">
        <v>8</v>
      </c>
      <c r="O6" s="17"/>
      <c r="P6" s="17"/>
      <c r="Q6" s="18"/>
      <c r="R6" s="20" t="s">
        <v>9</v>
      </c>
    </row>
    <row r="7" spans="1:18" ht="13.5">
      <c r="A7" s="16"/>
      <c r="B7" s="17"/>
      <c r="C7" s="18"/>
      <c r="D7" s="21"/>
      <c r="E7" s="4" t="s">
        <v>2</v>
      </c>
      <c r="F7" s="4" t="s">
        <v>3</v>
      </c>
      <c r="G7" s="4" t="s">
        <v>4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  <c r="N7" s="4" t="s">
        <v>17</v>
      </c>
      <c r="O7" s="4" t="s">
        <v>18</v>
      </c>
      <c r="P7" s="4" t="s">
        <v>19</v>
      </c>
      <c r="Q7" s="4" t="s">
        <v>2</v>
      </c>
      <c r="R7" s="21"/>
    </row>
    <row r="8" spans="1:18" ht="13.5">
      <c r="A8" s="1" t="s">
        <v>117</v>
      </c>
      <c r="B8" s="2"/>
      <c r="C8" s="3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"/>
    </row>
    <row r="9" spans="1:18" ht="13.5">
      <c r="A9" s="1"/>
      <c r="B9" s="2" t="s">
        <v>118</v>
      </c>
      <c r="C9" s="3"/>
      <c r="D9" s="5">
        <v>14089004000</v>
      </c>
      <c r="E9" s="6">
        <v>790298315</v>
      </c>
      <c r="F9" s="6">
        <v>867549796</v>
      </c>
      <c r="G9" s="6">
        <v>2308593899</v>
      </c>
      <c r="H9" s="6">
        <v>876346949</v>
      </c>
      <c r="I9" s="6">
        <v>861811399</v>
      </c>
      <c r="J9" s="6">
        <v>887320796</v>
      </c>
      <c r="K9" s="6">
        <v>956062571</v>
      </c>
      <c r="L9" s="6">
        <v>852979631</v>
      </c>
      <c r="M9" s="6">
        <v>2308992630</v>
      </c>
      <c r="N9" s="6">
        <v>869808557</v>
      </c>
      <c r="O9" s="6">
        <v>907427407</v>
      </c>
      <c r="P9" s="6">
        <v>931943322</v>
      </c>
      <c r="Q9" s="6">
        <v>279928557</v>
      </c>
      <c r="R9" s="5">
        <f>SUM(E9:Q9)</f>
        <v>13699063829</v>
      </c>
    </row>
    <row r="10" spans="1:18" ht="13.5">
      <c r="A10" s="1"/>
      <c r="B10" s="2"/>
      <c r="C10" s="3" t="s">
        <v>77</v>
      </c>
      <c r="D10" s="5">
        <v>14802000</v>
      </c>
      <c r="E10" s="6">
        <v>22050</v>
      </c>
      <c r="F10" s="6">
        <v>972530</v>
      </c>
      <c r="G10" s="6">
        <v>3652896</v>
      </c>
      <c r="H10" s="6">
        <v>3373682</v>
      </c>
      <c r="I10" s="6">
        <v>981539</v>
      </c>
      <c r="J10" s="6">
        <v>693644</v>
      </c>
      <c r="K10" s="6">
        <v>596280</v>
      </c>
      <c r="L10" s="6">
        <v>895585</v>
      </c>
      <c r="M10" s="6">
        <v>1251130</v>
      </c>
      <c r="N10" s="6">
        <v>759107</v>
      </c>
      <c r="O10" s="6">
        <v>612803</v>
      </c>
      <c r="P10" s="6">
        <v>223260</v>
      </c>
      <c r="Q10" s="6">
        <v>250800</v>
      </c>
      <c r="R10" s="5">
        <f aca="true" t="shared" si="0" ref="R10:R20">SUM(E10:Q10)</f>
        <v>14285306</v>
      </c>
    </row>
    <row r="11" spans="1:18" ht="13.5">
      <c r="A11" s="1"/>
      <c r="B11" s="2"/>
      <c r="C11" s="3" t="s">
        <v>37</v>
      </c>
      <c r="D11" s="5">
        <v>23765000</v>
      </c>
      <c r="E11" s="6">
        <v>238590</v>
      </c>
      <c r="F11" s="6">
        <v>301475</v>
      </c>
      <c r="G11" s="6">
        <v>1405709</v>
      </c>
      <c r="H11" s="6">
        <v>1862798</v>
      </c>
      <c r="I11" s="6">
        <v>2441936</v>
      </c>
      <c r="J11" s="6">
        <v>5519306</v>
      </c>
      <c r="K11" s="6">
        <v>2209350</v>
      </c>
      <c r="L11" s="6">
        <v>1499115</v>
      </c>
      <c r="M11" s="6">
        <v>1708835</v>
      </c>
      <c r="N11" s="6">
        <v>420235</v>
      </c>
      <c r="O11" s="6">
        <v>862221</v>
      </c>
      <c r="P11" s="6">
        <v>693925</v>
      </c>
      <c r="Q11" s="6">
        <v>666740</v>
      </c>
      <c r="R11" s="5">
        <f t="shared" si="0"/>
        <v>19830235</v>
      </c>
    </row>
    <row r="12" spans="1:18" ht="13.5">
      <c r="A12" s="1"/>
      <c r="B12" s="2"/>
      <c r="C12" s="3" t="s">
        <v>38</v>
      </c>
      <c r="D12" s="5">
        <v>50677000</v>
      </c>
      <c r="E12" s="6">
        <v>17869989</v>
      </c>
      <c r="F12" s="6">
        <v>20503639</v>
      </c>
      <c r="G12" s="6">
        <v>3539615</v>
      </c>
      <c r="H12" s="6">
        <v>1014020</v>
      </c>
      <c r="I12" s="6">
        <v>0</v>
      </c>
      <c r="J12" s="6">
        <v>0</v>
      </c>
      <c r="K12" s="6">
        <v>18706</v>
      </c>
      <c r="L12" s="6">
        <v>3320</v>
      </c>
      <c r="M12" s="6">
        <v>177072</v>
      </c>
      <c r="N12" s="6">
        <v>2800</v>
      </c>
      <c r="O12" s="6">
        <v>500</v>
      </c>
      <c r="P12" s="6">
        <v>1220</v>
      </c>
      <c r="Q12" s="6">
        <v>1310</v>
      </c>
      <c r="R12" s="5">
        <f t="shared" si="0"/>
        <v>43132191</v>
      </c>
    </row>
    <row r="13" spans="1:18" ht="13.5">
      <c r="A13" s="1"/>
      <c r="B13" s="2"/>
      <c r="C13" s="3" t="s">
        <v>43</v>
      </c>
      <c r="D13" s="5">
        <v>923015000</v>
      </c>
      <c r="E13" s="6">
        <v>4645586</v>
      </c>
      <c r="F13" s="6">
        <v>33954790</v>
      </c>
      <c r="G13" s="6">
        <v>53674049</v>
      </c>
      <c r="H13" s="6">
        <v>80009955</v>
      </c>
      <c r="I13" s="6">
        <v>78753849</v>
      </c>
      <c r="J13" s="6">
        <v>69351636</v>
      </c>
      <c r="K13" s="6">
        <v>74715584</v>
      </c>
      <c r="L13" s="6">
        <v>47898578</v>
      </c>
      <c r="M13" s="6">
        <v>64604851</v>
      </c>
      <c r="N13" s="6">
        <v>63840331</v>
      </c>
      <c r="O13" s="6">
        <v>69390910</v>
      </c>
      <c r="P13" s="6">
        <v>107012862</v>
      </c>
      <c r="Q13" s="6">
        <v>125336231</v>
      </c>
      <c r="R13" s="5">
        <f t="shared" si="0"/>
        <v>873189212</v>
      </c>
    </row>
    <row r="14" spans="1:18" ht="13.5">
      <c r="A14" s="1"/>
      <c r="B14" s="2"/>
      <c r="C14" s="3" t="s">
        <v>44</v>
      </c>
      <c r="D14" s="5">
        <v>256216000</v>
      </c>
      <c r="E14" s="6">
        <v>7192</v>
      </c>
      <c r="F14" s="6">
        <v>64193</v>
      </c>
      <c r="G14" s="6">
        <v>528818</v>
      </c>
      <c r="H14" s="6">
        <v>5708363</v>
      </c>
      <c r="I14" s="6">
        <v>6351167</v>
      </c>
      <c r="J14" s="6">
        <v>33694070</v>
      </c>
      <c r="K14" s="6">
        <v>18429837</v>
      </c>
      <c r="L14" s="6">
        <v>11596261</v>
      </c>
      <c r="M14" s="6">
        <v>12390671</v>
      </c>
      <c r="N14" s="6">
        <v>13946961</v>
      </c>
      <c r="O14" s="6">
        <v>14226727</v>
      </c>
      <c r="P14" s="6">
        <v>36783148</v>
      </c>
      <c r="Q14" s="6">
        <v>96067923</v>
      </c>
      <c r="R14" s="5">
        <f t="shared" si="0"/>
        <v>249795331</v>
      </c>
    </row>
    <row r="15" spans="1:18" ht="13.5">
      <c r="A15" s="1"/>
      <c r="B15" s="2" t="s">
        <v>119</v>
      </c>
      <c r="C15" s="3"/>
      <c r="D15" s="5">
        <v>1146031000</v>
      </c>
      <c r="E15" s="6">
        <v>323767</v>
      </c>
      <c r="F15" s="6">
        <v>27330879</v>
      </c>
      <c r="G15" s="6">
        <v>42768204</v>
      </c>
      <c r="H15" s="6">
        <v>125995489</v>
      </c>
      <c r="I15" s="6">
        <v>100784518</v>
      </c>
      <c r="J15" s="6">
        <v>80117900</v>
      </c>
      <c r="K15" s="6">
        <v>80870755</v>
      </c>
      <c r="L15" s="6">
        <v>82011839</v>
      </c>
      <c r="M15" s="6">
        <v>90388315</v>
      </c>
      <c r="N15" s="6">
        <v>83045102</v>
      </c>
      <c r="O15" s="6">
        <v>81229337</v>
      </c>
      <c r="P15" s="6">
        <v>82926068</v>
      </c>
      <c r="Q15" s="6">
        <v>228448190</v>
      </c>
      <c r="R15" s="5">
        <f t="shared" si="0"/>
        <v>1106240363</v>
      </c>
    </row>
    <row r="16" spans="1:18" ht="13.5">
      <c r="A16" s="1"/>
      <c r="B16" s="2"/>
      <c r="C16" s="3" t="s">
        <v>121</v>
      </c>
      <c r="D16" s="5">
        <v>51479000</v>
      </c>
      <c r="E16" s="6">
        <v>5500</v>
      </c>
      <c r="F16" s="6">
        <v>649793</v>
      </c>
      <c r="G16" s="6">
        <v>1757993</v>
      </c>
      <c r="H16" s="6">
        <v>2969630</v>
      </c>
      <c r="I16" s="6">
        <v>2884149</v>
      </c>
      <c r="J16" s="6">
        <v>2743690</v>
      </c>
      <c r="K16" s="6">
        <v>3586574</v>
      </c>
      <c r="L16" s="6">
        <v>4670941</v>
      </c>
      <c r="M16" s="6">
        <v>6589539</v>
      </c>
      <c r="N16" s="6">
        <v>4057902</v>
      </c>
      <c r="O16" s="6">
        <v>4705377</v>
      </c>
      <c r="P16" s="6">
        <v>4496551</v>
      </c>
      <c r="Q16" s="6">
        <v>2021180</v>
      </c>
      <c r="R16" s="5">
        <f t="shared" si="0"/>
        <v>41138819</v>
      </c>
    </row>
    <row r="17" spans="1:18" ht="13.5">
      <c r="A17" s="1"/>
      <c r="B17" s="2"/>
      <c r="C17" s="3" t="s">
        <v>122</v>
      </c>
      <c r="D17" s="5">
        <v>998592000</v>
      </c>
      <c r="E17" s="6">
        <v>303863</v>
      </c>
      <c r="F17" s="6">
        <v>26450444</v>
      </c>
      <c r="G17" s="6">
        <v>39893348</v>
      </c>
      <c r="H17" s="6">
        <v>107689032</v>
      </c>
      <c r="I17" s="6">
        <v>96440313</v>
      </c>
      <c r="J17" s="6">
        <v>67791534</v>
      </c>
      <c r="K17" s="6">
        <v>64266854</v>
      </c>
      <c r="L17" s="6">
        <v>67666448</v>
      </c>
      <c r="M17" s="6">
        <v>82848597</v>
      </c>
      <c r="N17" s="6">
        <v>64073427</v>
      </c>
      <c r="O17" s="6">
        <v>70208098</v>
      </c>
      <c r="P17" s="6">
        <v>76291923</v>
      </c>
      <c r="Q17" s="6">
        <v>205245961</v>
      </c>
      <c r="R17" s="5">
        <f t="shared" si="0"/>
        <v>969169842</v>
      </c>
    </row>
    <row r="18" spans="1:18" ht="13.5">
      <c r="A18" s="1"/>
      <c r="B18" s="2" t="s">
        <v>120</v>
      </c>
      <c r="C18" s="3"/>
      <c r="D18" s="5">
        <v>1509984000</v>
      </c>
      <c r="E18" s="6">
        <v>2947159</v>
      </c>
      <c r="F18" s="6">
        <v>23677225</v>
      </c>
      <c r="G18" s="6">
        <v>66559739</v>
      </c>
      <c r="H18" s="6">
        <v>118040666</v>
      </c>
      <c r="I18" s="6">
        <v>106559672</v>
      </c>
      <c r="J18" s="6">
        <v>87798097</v>
      </c>
      <c r="K18" s="6">
        <v>102382859</v>
      </c>
      <c r="L18" s="6">
        <v>130962828</v>
      </c>
      <c r="M18" s="6">
        <v>156966003</v>
      </c>
      <c r="N18" s="6">
        <v>138106167</v>
      </c>
      <c r="O18" s="6">
        <v>128251480</v>
      </c>
      <c r="P18" s="6">
        <v>174846662</v>
      </c>
      <c r="Q18" s="6">
        <v>227935122</v>
      </c>
      <c r="R18" s="5">
        <f t="shared" si="0"/>
        <v>1465033679</v>
      </c>
    </row>
    <row r="19" spans="1:18" ht="13.5">
      <c r="A19" s="1"/>
      <c r="B19" s="2"/>
      <c r="C19" s="3" t="s">
        <v>123</v>
      </c>
      <c r="D19" s="5">
        <v>36919000</v>
      </c>
      <c r="E19" s="6">
        <v>122720</v>
      </c>
      <c r="F19" s="6">
        <v>1679684</v>
      </c>
      <c r="G19" s="6">
        <v>3490774</v>
      </c>
      <c r="H19" s="6">
        <v>3907107</v>
      </c>
      <c r="I19" s="6">
        <v>1649435</v>
      </c>
      <c r="J19" s="6">
        <v>2340755</v>
      </c>
      <c r="K19" s="6">
        <v>2181312</v>
      </c>
      <c r="L19" s="6">
        <v>2344045</v>
      </c>
      <c r="M19" s="6">
        <v>3040089</v>
      </c>
      <c r="N19" s="6">
        <v>2120471</v>
      </c>
      <c r="O19" s="6">
        <v>2598490</v>
      </c>
      <c r="P19" s="6">
        <v>2983932</v>
      </c>
      <c r="Q19" s="6">
        <v>2206523</v>
      </c>
      <c r="R19" s="5">
        <f t="shared" si="0"/>
        <v>30665337</v>
      </c>
    </row>
    <row r="20" spans="1:18" ht="13.5">
      <c r="A20" s="1"/>
      <c r="B20" s="2"/>
      <c r="C20" s="3" t="s">
        <v>124</v>
      </c>
      <c r="D20" s="5">
        <v>449832000</v>
      </c>
      <c r="E20" s="6">
        <v>2392994</v>
      </c>
      <c r="F20" s="6">
        <v>12158496</v>
      </c>
      <c r="G20" s="6">
        <v>18935522</v>
      </c>
      <c r="H20" s="6">
        <v>23531560</v>
      </c>
      <c r="I20" s="6">
        <v>19185498</v>
      </c>
      <c r="J20" s="6">
        <v>17835963</v>
      </c>
      <c r="K20" s="6">
        <v>28037968</v>
      </c>
      <c r="L20" s="6">
        <v>44717891</v>
      </c>
      <c r="M20" s="6">
        <v>52200492</v>
      </c>
      <c r="N20" s="6">
        <v>30586584</v>
      </c>
      <c r="O20" s="6">
        <v>29691894</v>
      </c>
      <c r="P20" s="6">
        <v>37014544</v>
      </c>
      <c r="Q20" s="6">
        <v>107493688</v>
      </c>
      <c r="R20" s="5">
        <f t="shared" si="0"/>
        <v>423783094</v>
      </c>
    </row>
    <row r="21" ht="18" customHeight="1">
      <c r="A21" t="s">
        <v>148</v>
      </c>
    </row>
  </sheetData>
  <mergeCells count="9">
    <mergeCell ref="A1:R1"/>
    <mergeCell ref="A5:C7"/>
    <mergeCell ref="D5:D7"/>
    <mergeCell ref="E5:R5"/>
    <mergeCell ref="E6:G6"/>
    <mergeCell ref="H6:J6"/>
    <mergeCell ref="K6:M6"/>
    <mergeCell ref="N6:Q6"/>
    <mergeCell ref="R6:R7"/>
  </mergeCells>
  <printOptions/>
  <pageMargins left="0.75" right="0.28" top="1" bottom="1" header="0.512" footer="0.512"/>
  <pageSetup horizontalDpi="600" verticalDpi="600" orientation="landscape" paperSize="9" scale="56" r:id="rId1"/>
  <ignoredErrors>
    <ignoredError sqref="R9:R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zoomScaleSheetLayoutView="75" workbookViewId="0" topLeftCell="A1">
      <pane xSplit="3" ySplit="7" topLeftCell="D8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R9" sqref="R9:R24"/>
    </sheetView>
  </sheetViews>
  <sheetFormatPr defaultColWidth="9.00390625" defaultRowHeight="13.5"/>
  <cols>
    <col min="1" max="1" width="2.375" style="0" customWidth="1"/>
    <col min="2" max="2" width="1.00390625" style="0" customWidth="1"/>
    <col min="3" max="3" width="30.625" style="0" customWidth="1"/>
    <col min="4" max="4" width="14.875" style="0" customWidth="1"/>
    <col min="5" max="17" width="13.375" style="0" customWidth="1"/>
    <col min="18" max="18" width="14.875" style="0" customWidth="1"/>
  </cols>
  <sheetData>
    <row r="1" spans="1:18" ht="13.5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13.5">
      <c r="A2" t="s">
        <v>0</v>
      </c>
    </row>
    <row r="3" ht="13.5">
      <c r="A3" t="s">
        <v>1</v>
      </c>
    </row>
    <row r="4" ht="13.5">
      <c r="R4" s="8" t="s">
        <v>20</v>
      </c>
    </row>
    <row r="5" spans="1:18" ht="13.5">
      <c r="A5" s="10" t="s">
        <v>21</v>
      </c>
      <c r="B5" s="11"/>
      <c r="C5" s="12"/>
      <c r="D5" s="19" t="s">
        <v>33</v>
      </c>
      <c r="E5" s="22" t="s">
        <v>22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18" ht="13.5">
      <c r="A6" s="13"/>
      <c r="B6" s="9"/>
      <c r="C6" s="15"/>
      <c r="D6" s="20"/>
      <c r="E6" s="17" t="s">
        <v>5</v>
      </c>
      <c r="F6" s="17"/>
      <c r="G6" s="18"/>
      <c r="H6" s="17" t="s">
        <v>6</v>
      </c>
      <c r="I6" s="17"/>
      <c r="J6" s="18"/>
      <c r="K6" s="17" t="s">
        <v>7</v>
      </c>
      <c r="L6" s="17"/>
      <c r="M6" s="18"/>
      <c r="N6" s="17" t="s">
        <v>8</v>
      </c>
      <c r="O6" s="17"/>
      <c r="P6" s="17"/>
      <c r="Q6" s="18"/>
      <c r="R6" s="20" t="s">
        <v>9</v>
      </c>
    </row>
    <row r="7" spans="1:18" ht="13.5">
      <c r="A7" s="16"/>
      <c r="B7" s="17"/>
      <c r="C7" s="18"/>
      <c r="D7" s="21"/>
      <c r="E7" s="4" t="s">
        <v>2</v>
      </c>
      <c r="F7" s="4" t="s">
        <v>3</v>
      </c>
      <c r="G7" s="4" t="s">
        <v>4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  <c r="N7" s="4" t="s">
        <v>17</v>
      </c>
      <c r="O7" s="4" t="s">
        <v>18</v>
      </c>
      <c r="P7" s="4" t="s">
        <v>19</v>
      </c>
      <c r="Q7" s="4" t="s">
        <v>2</v>
      </c>
      <c r="R7" s="21"/>
    </row>
    <row r="8" spans="1:18" ht="13.5">
      <c r="A8" s="1" t="s">
        <v>125</v>
      </c>
      <c r="B8" s="2"/>
      <c r="C8" s="3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"/>
    </row>
    <row r="9" spans="1:18" ht="13.5">
      <c r="A9" s="1"/>
      <c r="B9" s="2" t="s">
        <v>126</v>
      </c>
      <c r="C9" s="3"/>
      <c r="D9" s="5">
        <v>22902635000</v>
      </c>
      <c r="E9" s="6">
        <v>1258293228</v>
      </c>
      <c r="F9" s="6">
        <v>1452335050</v>
      </c>
      <c r="G9" s="6">
        <v>3687568504</v>
      </c>
      <c r="H9" s="6">
        <v>1405553143</v>
      </c>
      <c r="I9" s="6">
        <v>1387877550</v>
      </c>
      <c r="J9" s="6">
        <v>1362002229</v>
      </c>
      <c r="K9" s="6">
        <v>1604502955</v>
      </c>
      <c r="L9" s="6">
        <v>1428956418</v>
      </c>
      <c r="M9" s="6">
        <v>3735446752</v>
      </c>
      <c r="N9" s="6">
        <v>1482762545</v>
      </c>
      <c r="O9" s="6">
        <v>1554965318</v>
      </c>
      <c r="P9" s="6">
        <v>1466802893</v>
      </c>
      <c r="Q9" s="6">
        <v>283179356</v>
      </c>
      <c r="R9" s="5">
        <f>SUM(E9:Q9)</f>
        <v>22110245941</v>
      </c>
    </row>
    <row r="10" spans="1:18" ht="13.5">
      <c r="A10" s="1"/>
      <c r="B10" s="2"/>
      <c r="C10" s="3" t="s">
        <v>77</v>
      </c>
      <c r="D10" s="5">
        <v>5561000</v>
      </c>
      <c r="E10" s="6">
        <v>17240</v>
      </c>
      <c r="F10" s="6">
        <v>180120</v>
      </c>
      <c r="G10" s="6">
        <v>1015115</v>
      </c>
      <c r="H10" s="6">
        <v>539860</v>
      </c>
      <c r="I10" s="6">
        <v>476015</v>
      </c>
      <c r="J10" s="6">
        <v>119280</v>
      </c>
      <c r="K10" s="6">
        <v>316937</v>
      </c>
      <c r="L10" s="6">
        <v>474432</v>
      </c>
      <c r="M10" s="6">
        <v>568173</v>
      </c>
      <c r="N10" s="6">
        <v>388708</v>
      </c>
      <c r="O10" s="6">
        <v>343079</v>
      </c>
      <c r="P10" s="6">
        <v>474510</v>
      </c>
      <c r="Q10" s="6">
        <v>154330</v>
      </c>
      <c r="R10" s="5">
        <f aca="true" t="shared" si="0" ref="R10:R24">SUM(E10:Q10)</f>
        <v>5067799</v>
      </c>
    </row>
    <row r="11" spans="1:18" ht="13.5">
      <c r="A11" s="1"/>
      <c r="B11" s="2"/>
      <c r="C11" s="3" t="s">
        <v>88</v>
      </c>
      <c r="D11" s="5">
        <v>1338000</v>
      </c>
      <c r="E11" s="6">
        <v>0</v>
      </c>
      <c r="F11" s="6">
        <v>55730</v>
      </c>
      <c r="G11" s="6">
        <v>256150</v>
      </c>
      <c r="H11" s="6">
        <v>4860</v>
      </c>
      <c r="I11" s="6">
        <v>59340</v>
      </c>
      <c r="J11" s="6">
        <v>192260</v>
      </c>
      <c r="K11" s="6">
        <v>63110</v>
      </c>
      <c r="L11" s="6">
        <v>0</v>
      </c>
      <c r="M11" s="6">
        <v>43950</v>
      </c>
      <c r="N11" s="6">
        <v>36650</v>
      </c>
      <c r="O11" s="6">
        <v>138670</v>
      </c>
      <c r="P11" s="6">
        <v>56410</v>
      </c>
      <c r="Q11" s="6">
        <v>0</v>
      </c>
      <c r="R11" s="5">
        <f t="shared" si="0"/>
        <v>907130</v>
      </c>
    </row>
    <row r="12" spans="1:18" ht="13.5">
      <c r="A12" s="1"/>
      <c r="B12" s="2"/>
      <c r="C12" s="3" t="s">
        <v>38</v>
      </c>
      <c r="D12" s="5">
        <v>127649000</v>
      </c>
      <c r="E12" s="6">
        <v>22004159</v>
      </c>
      <c r="F12" s="6">
        <v>34960131</v>
      </c>
      <c r="G12" s="6">
        <v>20564984</v>
      </c>
      <c r="H12" s="6">
        <v>9424191</v>
      </c>
      <c r="I12" s="6">
        <v>7008638</v>
      </c>
      <c r="J12" s="6">
        <v>150050</v>
      </c>
      <c r="K12" s="6">
        <v>2186117</v>
      </c>
      <c r="L12" s="6">
        <v>9189497</v>
      </c>
      <c r="M12" s="6">
        <v>1334235</v>
      </c>
      <c r="N12" s="6">
        <v>1545647</v>
      </c>
      <c r="O12" s="6">
        <v>1293738</v>
      </c>
      <c r="P12" s="6">
        <v>421886</v>
      </c>
      <c r="Q12" s="6">
        <v>11890675</v>
      </c>
      <c r="R12" s="5">
        <f t="shared" si="0"/>
        <v>121973948</v>
      </c>
    </row>
    <row r="13" spans="1:18" ht="13.5">
      <c r="A13" s="1"/>
      <c r="B13" s="2"/>
      <c r="C13" s="3" t="s">
        <v>43</v>
      </c>
      <c r="D13" s="5">
        <v>1370440000</v>
      </c>
      <c r="E13" s="6">
        <v>2642807</v>
      </c>
      <c r="F13" s="6">
        <v>89231584</v>
      </c>
      <c r="G13" s="6">
        <v>91296193</v>
      </c>
      <c r="H13" s="6">
        <v>123892423</v>
      </c>
      <c r="I13" s="6">
        <v>105997848</v>
      </c>
      <c r="J13" s="6">
        <v>112266361</v>
      </c>
      <c r="K13" s="6">
        <v>118289354</v>
      </c>
      <c r="L13" s="6">
        <v>110892824</v>
      </c>
      <c r="M13" s="6">
        <v>109789391</v>
      </c>
      <c r="N13" s="6">
        <v>105323729</v>
      </c>
      <c r="O13" s="6">
        <v>87926275</v>
      </c>
      <c r="P13" s="6">
        <v>120086895</v>
      </c>
      <c r="Q13" s="6">
        <v>109219704</v>
      </c>
      <c r="R13" s="5">
        <f t="shared" si="0"/>
        <v>1286855388</v>
      </c>
    </row>
    <row r="14" spans="1:18" ht="13.5">
      <c r="A14" s="1"/>
      <c r="B14" s="2"/>
      <c r="C14" s="3" t="s">
        <v>44</v>
      </c>
      <c r="D14" s="5">
        <v>8781000</v>
      </c>
      <c r="E14" s="6">
        <v>2352</v>
      </c>
      <c r="F14" s="6">
        <v>29400</v>
      </c>
      <c r="G14" s="6">
        <v>31500</v>
      </c>
      <c r="H14" s="6">
        <v>172622</v>
      </c>
      <c r="I14" s="6">
        <v>103538</v>
      </c>
      <c r="J14" s="6">
        <v>10784</v>
      </c>
      <c r="K14" s="6">
        <v>299416</v>
      </c>
      <c r="L14" s="6">
        <v>32663</v>
      </c>
      <c r="M14" s="6">
        <v>39488</v>
      </c>
      <c r="N14" s="6">
        <v>317174</v>
      </c>
      <c r="O14" s="6">
        <v>3263</v>
      </c>
      <c r="P14" s="6">
        <v>1616382</v>
      </c>
      <c r="Q14" s="6">
        <v>319101</v>
      </c>
      <c r="R14" s="5">
        <f t="shared" si="0"/>
        <v>2977683</v>
      </c>
    </row>
    <row r="15" spans="1:18" ht="13.5">
      <c r="A15" s="1"/>
      <c r="B15" s="2" t="s">
        <v>127</v>
      </c>
      <c r="C15" s="3"/>
      <c r="D15" s="5">
        <f>16912250000-80577000</f>
        <v>16831673000</v>
      </c>
      <c r="E15" s="6">
        <v>49021205</v>
      </c>
      <c r="F15" s="6">
        <v>528396210</v>
      </c>
      <c r="G15" s="6">
        <v>1214450866</v>
      </c>
      <c r="H15" s="6">
        <v>971507978</v>
      </c>
      <c r="I15" s="6">
        <v>1809599365</v>
      </c>
      <c r="J15" s="6">
        <v>1089259855</v>
      </c>
      <c r="K15" s="6">
        <v>946091685</v>
      </c>
      <c r="L15" s="6">
        <v>1246880178</v>
      </c>
      <c r="M15" s="6">
        <v>1482659351</v>
      </c>
      <c r="N15" s="6">
        <v>1089641184</v>
      </c>
      <c r="O15" s="6">
        <v>1134813224</v>
      </c>
      <c r="P15" s="6">
        <v>1167292704</v>
      </c>
      <c r="Q15" s="6">
        <v>2796309450</v>
      </c>
      <c r="R15" s="5">
        <f t="shared" si="0"/>
        <v>15525923255</v>
      </c>
    </row>
    <row r="16" spans="1:18" ht="13.5">
      <c r="A16" s="1"/>
      <c r="B16" s="2"/>
      <c r="C16" s="3" t="s">
        <v>52</v>
      </c>
      <c r="D16" s="5">
        <f>323252000-54426000</f>
        <v>268826000</v>
      </c>
      <c r="E16" s="6">
        <v>715488</v>
      </c>
      <c r="F16" s="6">
        <v>13408694</v>
      </c>
      <c r="G16" s="6">
        <v>16540286</v>
      </c>
      <c r="H16" s="6">
        <v>13840534</v>
      </c>
      <c r="I16" s="6">
        <v>12011801</v>
      </c>
      <c r="J16" s="6">
        <v>9992652</v>
      </c>
      <c r="K16" s="6">
        <v>14986170</v>
      </c>
      <c r="L16" s="6">
        <v>11719159</v>
      </c>
      <c r="M16" s="6">
        <v>11549429</v>
      </c>
      <c r="N16" s="6">
        <v>11257144</v>
      </c>
      <c r="O16" s="6">
        <v>8560334</v>
      </c>
      <c r="P16" s="6">
        <v>19423163</v>
      </c>
      <c r="Q16" s="6">
        <v>17447197</v>
      </c>
      <c r="R16" s="5">
        <f t="shared" si="0"/>
        <v>161452051</v>
      </c>
    </row>
    <row r="17" spans="1:18" ht="13.5">
      <c r="A17" s="1"/>
      <c r="B17" s="2"/>
      <c r="C17" s="3" t="s">
        <v>37</v>
      </c>
      <c r="D17" s="5">
        <v>21910000</v>
      </c>
      <c r="E17" s="6">
        <v>43300</v>
      </c>
      <c r="F17" s="6">
        <v>173450</v>
      </c>
      <c r="G17" s="6">
        <v>630340</v>
      </c>
      <c r="H17" s="6">
        <v>2423330</v>
      </c>
      <c r="I17" s="6">
        <v>993150</v>
      </c>
      <c r="J17" s="6">
        <v>1421550</v>
      </c>
      <c r="K17" s="6">
        <v>1933155</v>
      </c>
      <c r="L17" s="6">
        <v>1203060</v>
      </c>
      <c r="M17" s="6">
        <v>2174320</v>
      </c>
      <c r="N17" s="6">
        <v>801550</v>
      </c>
      <c r="O17" s="6">
        <v>958880</v>
      </c>
      <c r="P17" s="6">
        <v>2339120</v>
      </c>
      <c r="Q17" s="6">
        <v>2432665</v>
      </c>
      <c r="R17" s="5">
        <f t="shared" si="0"/>
        <v>17527870</v>
      </c>
    </row>
    <row r="18" spans="1:18" ht="13.5">
      <c r="A18" s="1"/>
      <c r="B18" s="2"/>
      <c r="C18" s="3" t="s">
        <v>113</v>
      </c>
      <c r="D18" s="5">
        <v>179881000</v>
      </c>
      <c r="E18" s="6">
        <v>475625</v>
      </c>
      <c r="F18" s="6">
        <v>5351710</v>
      </c>
      <c r="G18" s="6">
        <v>11188490</v>
      </c>
      <c r="H18" s="6">
        <v>8714576</v>
      </c>
      <c r="I18" s="6">
        <v>11898198</v>
      </c>
      <c r="J18" s="6">
        <v>6924775</v>
      </c>
      <c r="K18" s="6">
        <v>9192071</v>
      </c>
      <c r="L18" s="6">
        <v>7725166</v>
      </c>
      <c r="M18" s="6">
        <v>10172875</v>
      </c>
      <c r="N18" s="6">
        <v>5318315</v>
      </c>
      <c r="O18" s="6">
        <v>5899310</v>
      </c>
      <c r="P18" s="6">
        <v>5694285</v>
      </c>
      <c r="Q18" s="6">
        <v>5630757</v>
      </c>
      <c r="R18" s="5">
        <f t="shared" si="0"/>
        <v>94186153</v>
      </c>
    </row>
    <row r="19" spans="1:18" ht="13.5">
      <c r="A19" s="1"/>
      <c r="B19" s="2"/>
      <c r="C19" s="3" t="s">
        <v>109</v>
      </c>
      <c r="D19" s="5">
        <v>16560000</v>
      </c>
      <c r="E19" s="6">
        <v>1784330</v>
      </c>
      <c r="F19" s="6">
        <v>1726950</v>
      </c>
      <c r="G19" s="6">
        <v>5039935</v>
      </c>
      <c r="H19" s="6">
        <v>1183895</v>
      </c>
      <c r="I19" s="6">
        <v>766365</v>
      </c>
      <c r="J19" s="6">
        <v>272985</v>
      </c>
      <c r="K19" s="6">
        <v>820095</v>
      </c>
      <c r="L19" s="6">
        <v>434798</v>
      </c>
      <c r="M19" s="6">
        <v>180387</v>
      </c>
      <c r="N19" s="6">
        <v>0</v>
      </c>
      <c r="O19" s="6">
        <v>994300</v>
      </c>
      <c r="P19" s="6">
        <v>686800</v>
      </c>
      <c r="Q19" s="6">
        <v>0</v>
      </c>
      <c r="R19" s="5">
        <f t="shared" si="0"/>
        <v>13890840</v>
      </c>
    </row>
    <row r="20" spans="1:18" ht="13.5">
      <c r="A20" s="1"/>
      <c r="B20" s="2"/>
      <c r="C20" s="3" t="s">
        <v>128</v>
      </c>
      <c r="D20" s="5">
        <v>54000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5">
        <f t="shared" si="0"/>
        <v>0</v>
      </c>
    </row>
    <row r="21" spans="1:18" ht="13.5">
      <c r="A21" s="1"/>
      <c r="B21" s="2"/>
      <c r="C21" s="3" t="s">
        <v>129</v>
      </c>
      <c r="D21" s="5">
        <v>54585000</v>
      </c>
      <c r="E21" s="6">
        <v>297100</v>
      </c>
      <c r="F21" s="6">
        <v>4541450</v>
      </c>
      <c r="G21" s="6">
        <v>4291160</v>
      </c>
      <c r="H21" s="6">
        <v>3334550</v>
      </c>
      <c r="I21" s="6">
        <v>4722700</v>
      </c>
      <c r="J21" s="6">
        <v>2377660</v>
      </c>
      <c r="K21" s="6">
        <v>4769870</v>
      </c>
      <c r="L21" s="6">
        <v>2088680</v>
      </c>
      <c r="M21" s="6">
        <v>1774310</v>
      </c>
      <c r="N21" s="6">
        <v>1364060</v>
      </c>
      <c r="O21" s="6">
        <v>3093440</v>
      </c>
      <c r="P21" s="6">
        <v>3043580</v>
      </c>
      <c r="Q21" s="6">
        <v>1917740</v>
      </c>
      <c r="R21" s="5">
        <f t="shared" si="0"/>
        <v>37616300</v>
      </c>
    </row>
    <row r="22" spans="1:18" ht="13.5">
      <c r="A22" s="1"/>
      <c r="B22" s="2"/>
      <c r="C22" s="3" t="s">
        <v>44</v>
      </c>
      <c r="D22" s="5">
        <v>115563000</v>
      </c>
      <c r="E22" s="6">
        <v>0</v>
      </c>
      <c r="F22" s="6">
        <v>0</v>
      </c>
      <c r="G22" s="6">
        <v>24864</v>
      </c>
      <c r="H22" s="6">
        <v>292164</v>
      </c>
      <c r="I22" s="6">
        <v>3765920</v>
      </c>
      <c r="J22" s="6">
        <v>3276329</v>
      </c>
      <c r="K22" s="6">
        <v>2451726</v>
      </c>
      <c r="L22" s="6">
        <v>22979439</v>
      </c>
      <c r="M22" s="6">
        <v>6173434</v>
      </c>
      <c r="N22" s="6">
        <v>7937455</v>
      </c>
      <c r="O22" s="6">
        <v>16857116</v>
      </c>
      <c r="P22" s="6">
        <v>19689880</v>
      </c>
      <c r="Q22" s="6">
        <v>15034220</v>
      </c>
      <c r="R22" s="5">
        <f t="shared" si="0"/>
        <v>98482547</v>
      </c>
    </row>
    <row r="23" spans="1:18" ht="13.5">
      <c r="A23" s="1"/>
      <c r="B23" s="2"/>
      <c r="C23" s="7" t="s">
        <v>130</v>
      </c>
      <c r="D23" s="5">
        <v>9701927000</v>
      </c>
      <c r="E23" s="6">
        <v>375600</v>
      </c>
      <c r="F23" s="6">
        <v>35403230</v>
      </c>
      <c r="G23" s="6">
        <v>669500800</v>
      </c>
      <c r="H23" s="6">
        <v>485427423</v>
      </c>
      <c r="I23" s="6">
        <v>1323357985</v>
      </c>
      <c r="J23" s="6">
        <v>629757857</v>
      </c>
      <c r="K23" s="6">
        <v>404660519</v>
      </c>
      <c r="L23" s="6">
        <v>708123458</v>
      </c>
      <c r="M23" s="6">
        <v>953818713</v>
      </c>
      <c r="N23" s="6">
        <v>636716486</v>
      </c>
      <c r="O23" s="6">
        <v>688403544</v>
      </c>
      <c r="P23" s="6">
        <v>675775575</v>
      </c>
      <c r="Q23" s="6">
        <v>2150386424</v>
      </c>
      <c r="R23" s="5">
        <f t="shared" si="0"/>
        <v>9361707614</v>
      </c>
    </row>
    <row r="24" spans="1:18" ht="13.5">
      <c r="A24" s="1"/>
      <c r="B24" s="2"/>
      <c r="C24" s="3" t="s">
        <v>55</v>
      </c>
      <c r="D24" s="5">
        <v>2794684000</v>
      </c>
      <c r="E24" s="6">
        <v>5014118</v>
      </c>
      <c r="F24" s="6">
        <v>127450382</v>
      </c>
      <c r="G24" s="6">
        <v>244850506</v>
      </c>
      <c r="H24" s="6">
        <v>161115542</v>
      </c>
      <c r="I24" s="6">
        <v>180174520</v>
      </c>
      <c r="J24" s="6">
        <v>178820963</v>
      </c>
      <c r="K24" s="6">
        <v>210428491</v>
      </c>
      <c r="L24" s="6">
        <v>244303071</v>
      </c>
      <c r="M24" s="6">
        <v>228815742</v>
      </c>
      <c r="N24" s="6">
        <v>161215829</v>
      </c>
      <c r="O24" s="6">
        <v>205462390</v>
      </c>
      <c r="P24" s="6">
        <v>259304298</v>
      </c>
      <c r="Q24" s="6">
        <v>303120053</v>
      </c>
      <c r="R24" s="5">
        <f t="shared" si="0"/>
        <v>2510075905</v>
      </c>
    </row>
    <row r="25" ht="18" customHeight="1">
      <c r="A25" t="s">
        <v>72</v>
      </c>
    </row>
  </sheetData>
  <mergeCells count="9">
    <mergeCell ref="A1:R1"/>
    <mergeCell ref="A5:C7"/>
    <mergeCell ref="D5:D7"/>
    <mergeCell ref="E5:R5"/>
    <mergeCell ref="E6:G6"/>
    <mergeCell ref="H6:J6"/>
    <mergeCell ref="K6:M6"/>
    <mergeCell ref="N6:Q6"/>
    <mergeCell ref="R6:R7"/>
  </mergeCells>
  <printOptions/>
  <pageMargins left="0.75" right="0.21" top="1" bottom="1" header="0.512" footer="0.512"/>
  <pageSetup horizontalDpi="600" verticalDpi="600" orientation="landscape" paperSize="9" scale="56" r:id="rId1"/>
  <ignoredErrors>
    <ignoredError sqref="R9:R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SheetLayoutView="75" workbookViewId="0" topLeftCell="A1">
      <pane xSplit="3" ySplit="7" topLeftCell="D8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N24" sqref="N24"/>
    </sheetView>
  </sheetViews>
  <sheetFormatPr defaultColWidth="9.00390625" defaultRowHeight="13.5"/>
  <cols>
    <col min="1" max="1" width="2.375" style="0" customWidth="1"/>
    <col min="2" max="2" width="1.00390625" style="0" customWidth="1"/>
    <col min="3" max="3" width="30.625" style="0" customWidth="1"/>
    <col min="4" max="4" width="14.875" style="0" customWidth="1"/>
    <col min="5" max="17" width="13.375" style="0" customWidth="1"/>
    <col min="18" max="18" width="14.875" style="0" customWidth="1"/>
  </cols>
  <sheetData>
    <row r="1" spans="1:18" ht="13.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13.5">
      <c r="A2" t="s">
        <v>0</v>
      </c>
    </row>
    <row r="3" ht="13.5">
      <c r="A3" t="s">
        <v>1</v>
      </c>
    </row>
    <row r="4" ht="13.5">
      <c r="R4" s="8" t="s">
        <v>20</v>
      </c>
    </row>
    <row r="5" spans="1:18" ht="13.5">
      <c r="A5" s="10" t="s">
        <v>21</v>
      </c>
      <c r="B5" s="11"/>
      <c r="C5" s="12"/>
      <c r="D5" s="19" t="s">
        <v>33</v>
      </c>
      <c r="E5" s="22" t="s">
        <v>22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18" ht="13.5">
      <c r="A6" s="13"/>
      <c r="B6" s="9"/>
      <c r="C6" s="15"/>
      <c r="D6" s="20"/>
      <c r="E6" s="17" t="s">
        <v>5</v>
      </c>
      <c r="F6" s="17"/>
      <c r="G6" s="18"/>
      <c r="H6" s="17" t="s">
        <v>6</v>
      </c>
      <c r="I6" s="17"/>
      <c r="J6" s="18"/>
      <c r="K6" s="17" t="s">
        <v>7</v>
      </c>
      <c r="L6" s="17"/>
      <c r="M6" s="18"/>
      <c r="N6" s="17" t="s">
        <v>8</v>
      </c>
      <c r="O6" s="17"/>
      <c r="P6" s="17"/>
      <c r="Q6" s="18"/>
      <c r="R6" s="20" t="s">
        <v>9</v>
      </c>
    </row>
    <row r="7" spans="1:18" ht="13.5">
      <c r="A7" s="16"/>
      <c r="B7" s="17"/>
      <c r="C7" s="18"/>
      <c r="D7" s="21"/>
      <c r="E7" s="4" t="s">
        <v>2</v>
      </c>
      <c r="F7" s="4" t="s">
        <v>3</v>
      </c>
      <c r="G7" s="4" t="s">
        <v>4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  <c r="N7" s="4" t="s">
        <v>17</v>
      </c>
      <c r="O7" s="4" t="s">
        <v>18</v>
      </c>
      <c r="P7" s="4" t="s">
        <v>19</v>
      </c>
      <c r="Q7" s="4" t="s">
        <v>2</v>
      </c>
      <c r="R7" s="21"/>
    </row>
    <row r="8" spans="1:18" ht="13.5">
      <c r="A8" s="1" t="s">
        <v>131</v>
      </c>
      <c r="B8" s="2"/>
      <c r="C8" s="3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"/>
    </row>
    <row r="9" spans="1:18" ht="13.5">
      <c r="A9" s="1"/>
      <c r="B9" s="2" t="s">
        <v>132</v>
      </c>
      <c r="C9" s="3"/>
      <c r="D9" s="5">
        <v>66661000</v>
      </c>
      <c r="E9" s="6">
        <v>2127411</v>
      </c>
      <c r="F9" s="6">
        <v>3926371</v>
      </c>
      <c r="G9" s="6">
        <v>8482414</v>
      </c>
      <c r="H9" s="6">
        <v>4214768</v>
      </c>
      <c r="I9" s="6">
        <v>4040591</v>
      </c>
      <c r="J9" s="6">
        <v>3184975</v>
      </c>
      <c r="K9" s="6">
        <v>5452730</v>
      </c>
      <c r="L9" s="6">
        <v>4131748</v>
      </c>
      <c r="M9" s="6">
        <v>8574904</v>
      </c>
      <c r="N9" s="6">
        <v>3825672</v>
      </c>
      <c r="O9" s="6">
        <v>4093233</v>
      </c>
      <c r="P9" s="6">
        <v>4222873</v>
      </c>
      <c r="Q9" s="6">
        <v>2350758</v>
      </c>
      <c r="R9" s="5">
        <f>SUM(E9:Q9)</f>
        <v>58628448</v>
      </c>
    </row>
    <row r="10" spans="1:18" ht="13.5">
      <c r="A10" s="1"/>
      <c r="B10" s="2"/>
      <c r="C10" s="3" t="s">
        <v>36</v>
      </c>
      <c r="D10" s="5">
        <v>251000</v>
      </c>
      <c r="E10" s="6">
        <v>0</v>
      </c>
      <c r="F10" s="6">
        <v>0</v>
      </c>
      <c r="G10" s="6">
        <v>0</v>
      </c>
      <c r="H10" s="6">
        <v>33110</v>
      </c>
      <c r="I10" s="6">
        <v>0</v>
      </c>
      <c r="J10" s="6">
        <v>0</v>
      </c>
      <c r="K10" s="6">
        <v>74500</v>
      </c>
      <c r="L10" s="6">
        <v>0</v>
      </c>
      <c r="M10" s="6">
        <v>71390</v>
      </c>
      <c r="N10" s="6">
        <v>0</v>
      </c>
      <c r="O10" s="6">
        <v>41340</v>
      </c>
      <c r="P10" s="6">
        <v>0</v>
      </c>
      <c r="Q10" s="6">
        <v>0</v>
      </c>
      <c r="R10" s="5">
        <f>SUM(E10:Q10)</f>
        <v>220340</v>
      </c>
    </row>
    <row r="11" spans="1:18" ht="13.5">
      <c r="A11" s="1"/>
      <c r="B11" s="2"/>
      <c r="C11" s="3" t="s">
        <v>103</v>
      </c>
      <c r="D11" s="5">
        <v>1426000</v>
      </c>
      <c r="E11" s="6">
        <v>0</v>
      </c>
      <c r="F11" s="6">
        <v>41340</v>
      </c>
      <c r="G11" s="6">
        <v>96980</v>
      </c>
      <c r="H11" s="6">
        <v>151420</v>
      </c>
      <c r="I11" s="6">
        <v>96980</v>
      </c>
      <c r="J11" s="6">
        <v>0</v>
      </c>
      <c r="K11" s="6">
        <v>126120</v>
      </c>
      <c r="L11" s="6">
        <v>82680</v>
      </c>
      <c r="M11" s="6">
        <v>156610</v>
      </c>
      <c r="N11" s="6">
        <v>100230</v>
      </c>
      <c r="O11" s="6">
        <v>1080</v>
      </c>
      <c r="P11" s="6">
        <v>540</v>
      </c>
      <c r="Q11" s="6">
        <v>0</v>
      </c>
      <c r="R11" s="5">
        <f>SUM(E11:Q11)</f>
        <v>853980</v>
      </c>
    </row>
    <row r="12" spans="1:18" ht="13.5">
      <c r="A12" s="1"/>
      <c r="B12" s="2"/>
      <c r="C12" s="3" t="s">
        <v>43</v>
      </c>
      <c r="D12" s="5">
        <v>9496000</v>
      </c>
      <c r="E12" s="6">
        <v>0</v>
      </c>
      <c r="F12" s="6">
        <v>139377</v>
      </c>
      <c r="G12" s="6">
        <v>692338</v>
      </c>
      <c r="H12" s="6">
        <v>539189</v>
      </c>
      <c r="I12" s="6">
        <v>610857</v>
      </c>
      <c r="J12" s="6">
        <v>464611</v>
      </c>
      <c r="K12" s="6">
        <v>1360749</v>
      </c>
      <c r="L12" s="6">
        <v>627999</v>
      </c>
      <c r="M12" s="6">
        <v>660037</v>
      </c>
      <c r="N12" s="6">
        <v>289386</v>
      </c>
      <c r="O12" s="6">
        <v>692248</v>
      </c>
      <c r="P12" s="6">
        <v>917431</v>
      </c>
      <c r="Q12" s="6">
        <v>1125648</v>
      </c>
      <c r="R12" s="5">
        <f>SUM(E12:Q12)</f>
        <v>8119870</v>
      </c>
    </row>
    <row r="13" ht="18" customHeight="1">
      <c r="A13" t="s">
        <v>72</v>
      </c>
    </row>
  </sheetData>
  <mergeCells count="9">
    <mergeCell ref="A1:R1"/>
    <mergeCell ref="A5:C7"/>
    <mergeCell ref="D5:D7"/>
    <mergeCell ref="E5:R5"/>
    <mergeCell ref="E6:G6"/>
    <mergeCell ref="H6:J6"/>
    <mergeCell ref="K6:M6"/>
    <mergeCell ref="N6:Q6"/>
    <mergeCell ref="R6:R7"/>
  </mergeCells>
  <printOptions/>
  <pageMargins left="0.75" right="0.21" top="1" bottom="1" header="0.512" footer="0.512"/>
  <pageSetup horizontalDpi="600" verticalDpi="600" orientation="landscape" paperSize="9" scale="56" r:id="rId1"/>
  <ignoredErrors>
    <ignoredError sqref="R9:R1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75" workbookViewId="0" topLeftCell="A1">
      <pane xSplit="3" ySplit="7" topLeftCell="D8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F23" sqref="F23"/>
    </sheetView>
  </sheetViews>
  <sheetFormatPr defaultColWidth="9.00390625" defaultRowHeight="13.5"/>
  <cols>
    <col min="1" max="1" width="2.375" style="0" customWidth="1"/>
    <col min="2" max="2" width="1.00390625" style="0" customWidth="1"/>
    <col min="3" max="3" width="30.625" style="0" customWidth="1"/>
    <col min="4" max="4" width="14.875" style="0" customWidth="1"/>
    <col min="5" max="17" width="13.375" style="0" customWidth="1"/>
    <col min="18" max="18" width="14.875" style="0" customWidth="1"/>
  </cols>
  <sheetData>
    <row r="1" spans="1:18" ht="13.5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13.5">
      <c r="A2" t="s">
        <v>0</v>
      </c>
    </row>
    <row r="3" ht="13.5">
      <c r="A3" t="s">
        <v>1</v>
      </c>
    </row>
    <row r="4" ht="13.5">
      <c r="R4" s="8" t="s">
        <v>20</v>
      </c>
    </row>
    <row r="5" spans="1:18" ht="13.5">
      <c r="A5" s="10" t="s">
        <v>21</v>
      </c>
      <c r="B5" s="11"/>
      <c r="C5" s="12"/>
      <c r="D5" s="19" t="s">
        <v>33</v>
      </c>
      <c r="E5" s="22" t="s">
        <v>22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18" ht="13.5">
      <c r="A6" s="13"/>
      <c r="B6" s="9"/>
      <c r="C6" s="15"/>
      <c r="D6" s="20"/>
      <c r="E6" s="17" t="s">
        <v>5</v>
      </c>
      <c r="F6" s="17"/>
      <c r="G6" s="18"/>
      <c r="H6" s="17" t="s">
        <v>6</v>
      </c>
      <c r="I6" s="17"/>
      <c r="J6" s="18"/>
      <c r="K6" s="17" t="s">
        <v>7</v>
      </c>
      <c r="L6" s="17"/>
      <c r="M6" s="18"/>
      <c r="N6" s="17" t="s">
        <v>8</v>
      </c>
      <c r="O6" s="17"/>
      <c r="P6" s="17"/>
      <c r="Q6" s="18"/>
      <c r="R6" s="20" t="s">
        <v>9</v>
      </c>
    </row>
    <row r="7" spans="1:18" ht="13.5">
      <c r="A7" s="16"/>
      <c r="B7" s="17"/>
      <c r="C7" s="18"/>
      <c r="D7" s="21"/>
      <c r="E7" s="4" t="s">
        <v>2</v>
      </c>
      <c r="F7" s="4" t="s">
        <v>3</v>
      </c>
      <c r="G7" s="4" t="s">
        <v>4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  <c r="N7" s="4" t="s">
        <v>17</v>
      </c>
      <c r="O7" s="4" t="s">
        <v>18</v>
      </c>
      <c r="P7" s="4" t="s">
        <v>19</v>
      </c>
      <c r="Q7" s="4" t="s">
        <v>2</v>
      </c>
      <c r="R7" s="21"/>
    </row>
    <row r="8" spans="1:18" ht="13.5">
      <c r="A8" s="1" t="s">
        <v>133</v>
      </c>
      <c r="B8" s="2"/>
      <c r="C8" s="3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"/>
    </row>
    <row r="9" spans="1:18" ht="13.5">
      <c r="A9" s="1"/>
      <c r="B9" s="2" t="s">
        <v>134</v>
      </c>
      <c r="C9" s="3"/>
      <c r="D9" s="5">
        <v>12058195000</v>
      </c>
      <c r="E9" s="6">
        <v>744073065</v>
      </c>
      <c r="F9" s="6">
        <v>735885297</v>
      </c>
      <c r="G9" s="6">
        <v>2047760834</v>
      </c>
      <c r="H9" s="6">
        <v>733496812</v>
      </c>
      <c r="I9" s="6">
        <v>734000474</v>
      </c>
      <c r="J9" s="6">
        <v>734260060</v>
      </c>
      <c r="K9" s="6">
        <v>835147293</v>
      </c>
      <c r="L9" s="6">
        <v>736036291</v>
      </c>
      <c r="M9" s="6">
        <v>2065660811</v>
      </c>
      <c r="N9" s="6">
        <v>749411084</v>
      </c>
      <c r="O9" s="6">
        <v>806586913</v>
      </c>
      <c r="P9" s="6">
        <v>769542148</v>
      </c>
      <c r="Q9" s="6">
        <v>118545781</v>
      </c>
      <c r="R9" s="5">
        <f>SUM(E9:Q9)</f>
        <v>11810406863</v>
      </c>
    </row>
    <row r="10" spans="1:18" ht="13.5">
      <c r="A10" s="1"/>
      <c r="B10" s="2"/>
      <c r="C10" s="3" t="s">
        <v>36</v>
      </c>
      <c r="D10" s="5">
        <v>1863000</v>
      </c>
      <c r="E10" s="6">
        <v>0</v>
      </c>
      <c r="F10" s="6">
        <v>377230</v>
      </c>
      <c r="G10" s="6">
        <v>170605</v>
      </c>
      <c r="H10" s="6">
        <v>78686</v>
      </c>
      <c r="I10" s="6">
        <v>106320</v>
      </c>
      <c r="J10" s="6">
        <v>69069</v>
      </c>
      <c r="K10" s="6">
        <v>142870</v>
      </c>
      <c r="L10" s="6">
        <v>22920</v>
      </c>
      <c r="M10" s="6">
        <v>131360</v>
      </c>
      <c r="N10" s="6">
        <v>59685</v>
      </c>
      <c r="O10" s="6">
        <v>308995</v>
      </c>
      <c r="P10" s="6">
        <v>294650</v>
      </c>
      <c r="Q10" s="6">
        <v>8240</v>
      </c>
      <c r="R10" s="5">
        <f aca="true" t="shared" si="0" ref="R10:R19">SUM(E10:Q10)</f>
        <v>1770630</v>
      </c>
    </row>
    <row r="11" spans="1:18" ht="13.5">
      <c r="A11" s="1"/>
      <c r="B11" s="2"/>
      <c r="C11" s="3" t="s">
        <v>37</v>
      </c>
      <c r="D11" s="5">
        <v>23968000</v>
      </c>
      <c r="E11" s="6">
        <v>247580</v>
      </c>
      <c r="F11" s="6">
        <v>788090</v>
      </c>
      <c r="G11" s="6">
        <v>2660910</v>
      </c>
      <c r="H11" s="6">
        <v>699930</v>
      </c>
      <c r="I11" s="6">
        <v>2256840</v>
      </c>
      <c r="J11" s="6">
        <v>1848020</v>
      </c>
      <c r="K11" s="6">
        <v>1196770</v>
      </c>
      <c r="L11" s="6">
        <v>2503315</v>
      </c>
      <c r="M11" s="6">
        <v>287850</v>
      </c>
      <c r="N11" s="6">
        <v>161380</v>
      </c>
      <c r="O11" s="6">
        <v>7788010</v>
      </c>
      <c r="P11" s="6">
        <v>2215320</v>
      </c>
      <c r="Q11" s="6">
        <v>765800</v>
      </c>
      <c r="R11" s="5">
        <f t="shared" si="0"/>
        <v>23419815</v>
      </c>
    </row>
    <row r="12" spans="1:18" ht="13.5">
      <c r="A12" s="1"/>
      <c r="B12" s="2"/>
      <c r="C12" s="3" t="s">
        <v>38</v>
      </c>
      <c r="D12" s="5">
        <v>36272000</v>
      </c>
      <c r="E12" s="6">
        <v>21689023</v>
      </c>
      <c r="F12" s="6">
        <v>3671182</v>
      </c>
      <c r="G12" s="6">
        <v>179079</v>
      </c>
      <c r="H12" s="6">
        <v>294433</v>
      </c>
      <c r="I12" s="6">
        <v>1840</v>
      </c>
      <c r="J12" s="6">
        <v>1840</v>
      </c>
      <c r="K12" s="6">
        <v>297050</v>
      </c>
      <c r="L12" s="6">
        <v>0</v>
      </c>
      <c r="M12" s="6">
        <v>0</v>
      </c>
      <c r="N12" s="6">
        <v>243510</v>
      </c>
      <c r="O12" s="6">
        <v>273600</v>
      </c>
      <c r="P12" s="6">
        <v>66010</v>
      </c>
      <c r="Q12" s="6">
        <v>7786039</v>
      </c>
      <c r="R12" s="5">
        <f t="shared" si="0"/>
        <v>34503606</v>
      </c>
    </row>
    <row r="13" spans="1:18" ht="13.5">
      <c r="A13" s="1"/>
      <c r="B13" s="2"/>
      <c r="C13" s="3" t="s">
        <v>43</v>
      </c>
      <c r="D13" s="5">
        <v>579445000</v>
      </c>
      <c r="E13" s="6">
        <v>1534035</v>
      </c>
      <c r="F13" s="6">
        <v>32311037</v>
      </c>
      <c r="G13" s="6">
        <v>36316984</v>
      </c>
      <c r="H13" s="6">
        <v>42532964</v>
      </c>
      <c r="I13" s="6">
        <v>45958922</v>
      </c>
      <c r="J13" s="6">
        <v>44254294</v>
      </c>
      <c r="K13" s="6">
        <v>42268395</v>
      </c>
      <c r="L13" s="6">
        <v>37093519</v>
      </c>
      <c r="M13" s="6">
        <v>42982665</v>
      </c>
      <c r="N13" s="6">
        <v>42314960</v>
      </c>
      <c r="O13" s="6">
        <v>61983362</v>
      </c>
      <c r="P13" s="6">
        <v>61064980</v>
      </c>
      <c r="Q13" s="6">
        <v>74600377</v>
      </c>
      <c r="R13" s="5">
        <f t="shared" si="0"/>
        <v>565216494</v>
      </c>
    </row>
    <row r="14" spans="1:18" ht="13.5">
      <c r="A14" s="1"/>
      <c r="B14" s="2"/>
      <c r="C14" s="3" t="s">
        <v>44</v>
      </c>
      <c r="D14" s="5">
        <v>17400000</v>
      </c>
      <c r="E14" s="6">
        <v>0</v>
      </c>
      <c r="F14" s="6">
        <v>350686</v>
      </c>
      <c r="G14" s="6">
        <v>350686</v>
      </c>
      <c r="H14" s="6">
        <v>402619</v>
      </c>
      <c r="I14" s="6">
        <v>368589</v>
      </c>
      <c r="J14" s="6">
        <v>3193008</v>
      </c>
      <c r="K14" s="6">
        <v>1557163</v>
      </c>
      <c r="L14" s="6">
        <v>2824220</v>
      </c>
      <c r="M14" s="6">
        <v>962654</v>
      </c>
      <c r="N14" s="6">
        <v>1472277</v>
      </c>
      <c r="O14" s="6">
        <v>1041639</v>
      </c>
      <c r="P14" s="6">
        <v>1783761</v>
      </c>
      <c r="Q14" s="6">
        <v>2323023</v>
      </c>
      <c r="R14" s="5">
        <f t="shared" si="0"/>
        <v>16630325</v>
      </c>
    </row>
    <row r="15" spans="1:18" ht="13.5">
      <c r="A15" s="1"/>
      <c r="B15" s="2" t="s">
        <v>135</v>
      </c>
      <c r="C15" s="3"/>
      <c r="D15" s="5">
        <v>2322901000</v>
      </c>
      <c r="E15" s="6">
        <v>302398191</v>
      </c>
      <c r="F15" s="6">
        <v>167729573</v>
      </c>
      <c r="G15" s="6">
        <v>62581408</v>
      </c>
      <c r="H15" s="6">
        <v>333727310</v>
      </c>
      <c r="I15" s="6">
        <v>185766901</v>
      </c>
      <c r="J15" s="6">
        <v>70085818</v>
      </c>
      <c r="K15" s="6">
        <v>337772107</v>
      </c>
      <c r="L15" s="6">
        <v>179388168</v>
      </c>
      <c r="M15" s="6">
        <v>86760184</v>
      </c>
      <c r="N15" s="6">
        <v>262820520</v>
      </c>
      <c r="O15" s="6">
        <v>71012942</v>
      </c>
      <c r="P15" s="6">
        <v>186703053</v>
      </c>
      <c r="Q15" s="6">
        <v>50721788</v>
      </c>
      <c r="R15" s="5">
        <f t="shared" si="0"/>
        <v>2297467963</v>
      </c>
    </row>
    <row r="16" spans="1:18" ht="13.5">
      <c r="A16" s="1"/>
      <c r="B16" s="2"/>
      <c r="C16" s="3" t="s">
        <v>136</v>
      </c>
      <c r="D16" s="5">
        <v>161620000</v>
      </c>
      <c r="E16" s="6">
        <v>3839160</v>
      </c>
      <c r="F16" s="6">
        <v>8507720</v>
      </c>
      <c r="G16" s="6">
        <v>12131915</v>
      </c>
      <c r="H16" s="6">
        <v>12737365</v>
      </c>
      <c r="I16" s="6">
        <v>7708995</v>
      </c>
      <c r="J16" s="6">
        <v>10161740</v>
      </c>
      <c r="K16" s="6">
        <v>14727565</v>
      </c>
      <c r="L16" s="6">
        <v>15522405</v>
      </c>
      <c r="M16" s="6">
        <v>13595410</v>
      </c>
      <c r="N16" s="6">
        <v>9233810</v>
      </c>
      <c r="O16" s="6">
        <v>15074975</v>
      </c>
      <c r="P16" s="6">
        <v>20953414</v>
      </c>
      <c r="Q16" s="6">
        <v>2876705</v>
      </c>
      <c r="R16" s="5">
        <f t="shared" si="0"/>
        <v>147071179</v>
      </c>
    </row>
    <row r="17" spans="1:18" ht="13.5">
      <c r="A17" s="1"/>
      <c r="B17" s="2"/>
      <c r="C17" s="3" t="s">
        <v>39</v>
      </c>
      <c r="D17" s="5">
        <v>5463000</v>
      </c>
      <c r="E17" s="6">
        <v>250690</v>
      </c>
      <c r="F17" s="6">
        <v>0</v>
      </c>
      <c r="G17" s="6">
        <v>0</v>
      </c>
      <c r="H17" s="6">
        <v>312270</v>
      </c>
      <c r="I17" s="6">
        <v>0</v>
      </c>
      <c r="J17" s="6">
        <v>0</v>
      </c>
      <c r="K17" s="6">
        <v>524760</v>
      </c>
      <c r="L17" s="6">
        <v>2114710</v>
      </c>
      <c r="M17" s="6">
        <v>1783760</v>
      </c>
      <c r="N17" s="6">
        <v>0</v>
      </c>
      <c r="O17" s="6">
        <v>0</v>
      </c>
      <c r="P17" s="6">
        <v>381990</v>
      </c>
      <c r="Q17" s="6">
        <v>0</v>
      </c>
      <c r="R17" s="5">
        <f t="shared" si="0"/>
        <v>5368180</v>
      </c>
    </row>
    <row r="18" spans="1:18" ht="13.5">
      <c r="A18" s="1"/>
      <c r="B18" s="2"/>
      <c r="C18" s="3" t="s">
        <v>42</v>
      </c>
      <c r="D18" s="5">
        <v>57000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5">
        <f t="shared" si="0"/>
        <v>0</v>
      </c>
    </row>
    <row r="19" spans="1:18" ht="13.5">
      <c r="A19" s="1"/>
      <c r="B19" s="2"/>
      <c r="C19" s="3" t="s">
        <v>137</v>
      </c>
      <c r="D19" s="5">
        <v>529268000</v>
      </c>
      <c r="E19" s="6">
        <v>2526341</v>
      </c>
      <c r="F19" s="6">
        <v>36940203</v>
      </c>
      <c r="G19" s="6">
        <v>37177843</v>
      </c>
      <c r="H19" s="6">
        <v>37817425</v>
      </c>
      <c r="I19" s="6">
        <v>39971656</v>
      </c>
      <c r="J19" s="6">
        <v>36681578</v>
      </c>
      <c r="K19" s="6">
        <v>45040282</v>
      </c>
      <c r="L19" s="6">
        <v>42431553</v>
      </c>
      <c r="M19" s="6">
        <v>58595264</v>
      </c>
      <c r="N19" s="6">
        <v>35924710</v>
      </c>
      <c r="O19" s="6">
        <v>39167217</v>
      </c>
      <c r="P19" s="6">
        <v>58435449</v>
      </c>
      <c r="Q19" s="6">
        <v>51594400</v>
      </c>
      <c r="R19" s="5">
        <f t="shared" si="0"/>
        <v>522303921</v>
      </c>
    </row>
    <row r="20" ht="18" customHeight="1">
      <c r="A20" t="s">
        <v>72</v>
      </c>
    </row>
  </sheetData>
  <mergeCells count="9">
    <mergeCell ref="A1:R1"/>
    <mergeCell ref="A5:C7"/>
    <mergeCell ref="D5:D7"/>
    <mergeCell ref="E5:R5"/>
    <mergeCell ref="E6:G6"/>
    <mergeCell ref="H6:J6"/>
    <mergeCell ref="K6:M6"/>
    <mergeCell ref="N6:Q6"/>
    <mergeCell ref="R6:R7"/>
  </mergeCells>
  <printOptions/>
  <pageMargins left="0.75" right="0.21" top="1" bottom="1" header="0.512" footer="0.512"/>
  <pageSetup horizontalDpi="600" verticalDpi="600" orientation="landscape" paperSize="9" scale="56" r:id="rId1"/>
  <ignoredErrors>
    <ignoredError sqref="R9:R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会計課</cp:lastModifiedBy>
  <cp:lastPrinted>2011-05-18T07:51:58Z</cp:lastPrinted>
  <dcterms:created xsi:type="dcterms:W3CDTF">2010-06-21T01:16:43Z</dcterms:created>
  <dcterms:modified xsi:type="dcterms:W3CDTF">2011-06-07T04:49:28Z</dcterms:modified>
  <cp:category/>
  <cp:version/>
  <cp:contentType/>
  <cp:contentStatus/>
</cp:coreProperties>
</file>